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appTibor\Documents\"/>
    </mc:Choice>
  </mc:AlternateContent>
  <bookViews>
    <workbookView xWindow="0" yWindow="120" windowWidth="15576" windowHeight="9612" tabRatio="842" activeTab="5"/>
  </bookViews>
  <sheets>
    <sheet name="2.2a.sz. Inf. L" sheetId="25" r:id="rId1"/>
    <sheet name="2.2b.sz. Komm. L" sheetId="26" r:id="rId2"/>
    <sheet name="2.2c.sz. Infokomm. L" sheetId="27" r:id="rId3"/>
    <sheet name="2.2d.sz. Inf.bizt. L" sheetId="28" r:id="rId4"/>
    <sheet name="2.2e.sz. Rejtj.f. L" sheetId="29" r:id="rId5"/>
    <sheet name="2.2f.sz. Inf.műv. L" sheetId="30" r:id="rId6"/>
  </sheets>
  <definedNames>
    <definedName name="A83.2">#REF!</definedName>
    <definedName name="másol">#REF!</definedName>
    <definedName name="_xlnm.Print_Area" localSheetId="0">'2.2a.sz. Inf. L'!$A$1:$T$67</definedName>
    <definedName name="_xlnm.Print_Area" localSheetId="1">'2.2b.sz. Komm. L'!$A$1:$T$66</definedName>
    <definedName name="_xlnm.Print_Area" localSheetId="2">'2.2c.sz. Infokomm. L'!$A$1:$T$68</definedName>
    <definedName name="_xlnm.Print_Area" localSheetId="3">'2.2d.sz. Inf.bizt. L'!$A$1:$T$68</definedName>
    <definedName name="_xlnm.Print_Area" localSheetId="4">'2.2e.sz. Rejtj.f. L'!$A$1:$T$70</definedName>
    <definedName name="_xlnm.Print_Area" localSheetId="5">'2.2f.sz. Inf.műv. L'!$A$1:$T$67</definedName>
    <definedName name="Z_2B71BEA7_8F23_4581_BE79_B068814B8C0C_.wvu.Rows" localSheetId="0" hidden="1">'2.2a.sz. Inf. L'!$69:$70</definedName>
    <definedName name="Z_2B71BEA7_8F23_4581_BE79_B068814B8C0C_.wvu.Rows" localSheetId="1" hidden="1">'2.2b.sz. Komm. L'!$68:$69</definedName>
    <definedName name="Z_2B71BEA7_8F23_4581_BE79_B068814B8C0C_.wvu.Rows" localSheetId="2" hidden="1">'2.2c.sz. Infokomm. L'!$70:$71</definedName>
    <definedName name="Z_2B71BEA7_8F23_4581_BE79_B068814B8C0C_.wvu.Rows" localSheetId="3" hidden="1">'2.2d.sz. Inf.bizt. L'!$70:$71</definedName>
    <definedName name="Z_2B71BEA7_8F23_4581_BE79_B068814B8C0C_.wvu.Rows" localSheetId="4" hidden="1">'2.2e.sz. Rejtj.f. L'!$72:$73</definedName>
    <definedName name="Z_2B71BEA7_8F23_4581_BE79_B068814B8C0C_.wvu.Rows" localSheetId="5" hidden="1">'2.2f.sz. Inf.műv. L'!$69:$70</definedName>
    <definedName name="Z_608AD902_8CFD_4683_B469_0B0D72D28620_.wvu.PrintArea" localSheetId="0" hidden="1">'2.2a.sz. Inf. L'!$A$1:$T$67</definedName>
    <definedName name="Z_608AD902_8CFD_4683_B469_0B0D72D28620_.wvu.PrintArea" localSheetId="1" hidden="1">'2.2b.sz. Komm. L'!$A$1:$T$66</definedName>
    <definedName name="Z_608AD902_8CFD_4683_B469_0B0D72D28620_.wvu.PrintArea" localSheetId="2" hidden="1">'2.2c.sz. Infokomm. L'!$A$1:$T$68</definedName>
    <definedName name="Z_608AD902_8CFD_4683_B469_0B0D72D28620_.wvu.PrintArea" localSheetId="3" hidden="1">'2.2d.sz. Inf.bizt. L'!$A$1:$T$67</definedName>
    <definedName name="Z_608AD902_8CFD_4683_B469_0B0D72D28620_.wvu.PrintArea" localSheetId="5" hidden="1">'2.2f.sz. Inf.műv. L'!$A$1:$T$67</definedName>
    <definedName name="Z_608AD902_8CFD_4683_B469_0B0D72D28620_.wvu.Rows" localSheetId="0" hidden="1">'2.2a.sz. Inf. L'!$69:$70</definedName>
    <definedName name="Z_608AD902_8CFD_4683_B469_0B0D72D28620_.wvu.Rows" localSheetId="1" hidden="1">'2.2b.sz. Komm. L'!$68:$69</definedName>
    <definedName name="Z_608AD902_8CFD_4683_B469_0B0D72D28620_.wvu.Rows" localSheetId="2" hidden="1">'2.2c.sz. Infokomm. L'!$70:$71</definedName>
    <definedName name="Z_608AD902_8CFD_4683_B469_0B0D72D28620_.wvu.Rows" localSheetId="3" hidden="1">'2.2d.sz. Inf.bizt. L'!$70:$71</definedName>
    <definedName name="Z_608AD902_8CFD_4683_B469_0B0D72D28620_.wvu.Rows" localSheetId="4" hidden="1">'2.2e.sz. Rejtj.f. L'!$72:$73</definedName>
    <definedName name="Z_608AD902_8CFD_4683_B469_0B0D72D28620_.wvu.Rows" localSheetId="5" hidden="1">'2.2f.sz. Inf.műv. L'!$69:$70</definedName>
    <definedName name="Z_BE92DAF0_D4AC_4CD3_A1E4_699D7ADEAA53_.wvu.PrintArea" localSheetId="0" hidden="1">'2.2a.sz. Inf. L'!$A$1:$T$67</definedName>
    <definedName name="Z_BE92DAF0_D4AC_4CD3_A1E4_699D7ADEAA53_.wvu.PrintArea" localSheetId="1" hidden="1">'2.2b.sz. Komm. L'!$A$1:$T$66</definedName>
    <definedName name="Z_BE92DAF0_D4AC_4CD3_A1E4_699D7ADEAA53_.wvu.PrintArea" localSheetId="2" hidden="1">'2.2c.sz. Infokomm. L'!$A$1:$T$68</definedName>
    <definedName name="Z_BE92DAF0_D4AC_4CD3_A1E4_699D7ADEAA53_.wvu.PrintArea" localSheetId="3" hidden="1">'2.2d.sz. Inf.bizt. L'!$A$1:$T$68</definedName>
    <definedName name="Z_BE92DAF0_D4AC_4CD3_A1E4_699D7ADEAA53_.wvu.PrintArea" localSheetId="4" hidden="1">'2.2e.sz. Rejtj.f. L'!$A$1:$T$70</definedName>
    <definedName name="Z_BE92DAF0_D4AC_4CD3_A1E4_699D7ADEAA53_.wvu.PrintArea" localSheetId="5" hidden="1">'2.2f.sz. Inf.műv. L'!$A$1:$T$67</definedName>
    <definedName name="Z_BE92DAF0_D4AC_4CD3_A1E4_699D7ADEAA53_.wvu.Rows" localSheetId="0" hidden="1">'2.2a.sz. Inf. L'!$69:$70</definedName>
    <definedName name="Z_BE92DAF0_D4AC_4CD3_A1E4_699D7ADEAA53_.wvu.Rows" localSheetId="1" hidden="1">'2.2b.sz. Komm. L'!$68:$69</definedName>
    <definedName name="Z_BE92DAF0_D4AC_4CD3_A1E4_699D7ADEAA53_.wvu.Rows" localSheetId="2" hidden="1">'2.2c.sz. Infokomm. L'!$70:$71</definedName>
    <definedName name="Z_BE92DAF0_D4AC_4CD3_A1E4_699D7ADEAA53_.wvu.Rows" localSheetId="3" hidden="1">'2.2d.sz. Inf.bizt. L'!$70:$71</definedName>
    <definedName name="Z_BE92DAF0_D4AC_4CD3_A1E4_699D7ADEAA53_.wvu.Rows" localSheetId="4" hidden="1">'2.2e.sz. Rejtj.f. L'!$72:$73</definedName>
    <definedName name="Z_BE92DAF0_D4AC_4CD3_A1E4_699D7ADEAA53_.wvu.Rows" localSheetId="5" hidden="1">'2.2f.sz. Inf.műv. L'!$69:$70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0" i="30" l="1"/>
  <c r="M70" i="30"/>
  <c r="O66" i="30" s="1"/>
  <c r="K70" i="30"/>
  <c r="J70" i="30"/>
  <c r="H70" i="30"/>
  <c r="G70" i="30"/>
  <c r="I66" i="30" s="1"/>
  <c r="E70" i="30"/>
  <c r="D70" i="30"/>
  <c r="N69" i="30"/>
  <c r="M69" i="30"/>
  <c r="O65" i="30" s="1"/>
  <c r="O67" i="30" s="1"/>
  <c r="K69" i="30"/>
  <c r="J69" i="30"/>
  <c r="H69" i="30"/>
  <c r="G69" i="30"/>
  <c r="I65" i="30" s="1"/>
  <c r="I67" i="30" s="1"/>
  <c r="E69" i="30"/>
  <c r="D69" i="30"/>
  <c r="R61" i="30"/>
  <c r="N60" i="30"/>
  <c r="M60" i="30"/>
  <c r="Q53" i="30"/>
  <c r="R53" i="30"/>
  <c r="M53" i="30"/>
  <c r="M61" i="30"/>
  <c r="J53" i="30"/>
  <c r="J61" i="30"/>
  <c r="G53" i="30"/>
  <c r="G61" i="30"/>
  <c r="D53" i="30"/>
  <c r="D61" i="30"/>
  <c r="Q52" i="30"/>
  <c r="R52" i="30"/>
  <c r="P52" i="30"/>
  <c r="Q51" i="30"/>
  <c r="R51" i="30" s="1"/>
  <c r="P51" i="30"/>
  <c r="Q50" i="30"/>
  <c r="R50" i="30"/>
  <c r="P50" i="30"/>
  <c r="Q49" i="30"/>
  <c r="R49" i="30" s="1"/>
  <c r="P49" i="30"/>
  <c r="Q44" i="30"/>
  <c r="R44" i="30"/>
  <c r="P44" i="30"/>
  <c r="P60" i="30"/>
  <c r="Q43" i="30"/>
  <c r="R43" i="30"/>
  <c r="P43" i="30"/>
  <c r="N42" i="30"/>
  <c r="N59" i="30" s="1"/>
  <c r="K42" i="30"/>
  <c r="K59" i="30" s="1"/>
  <c r="H42" i="30"/>
  <c r="H59" i="30" s="1"/>
  <c r="E42" i="30"/>
  <c r="E59" i="30" s="1"/>
  <c r="M41" i="30"/>
  <c r="M59" i="30" s="1"/>
  <c r="J41" i="30"/>
  <c r="J59" i="30" s="1"/>
  <c r="G41" i="30"/>
  <c r="G59" i="30" s="1"/>
  <c r="D41" i="30"/>
  <c r="D59" i="30" s="1"/>
  <c r="Q40" i="30"/>
  <c r="R40" i="30" s="1"/>
  <c r="P40" i="30"/>
  <c r="Q39" i="30"/>
  <c r="R39" i="30"/>
  <c r="P39" i="30"/>
  <c r="Q38" i="30"/>
  <c r="R38" i="30" s="1"/>
  <c r="P38" i="30"/>
  <c r="Q37" i="30"/>
  <c r="R37" i="30" s="1"/>
  <c r="P37" i="30"/>
  <c r="Q36" i="30"/>
  <c r="P36" i="30"/>
  <c r="Q35" i="30"/>
  <c r="R35" i="30" s="1"/>
  <c r="P35" i="30"/>
  <c r="N33" i="30"/>
  <c r="N58" i="30"/>
  <c r="K33" i="30"/>
  <c r="K58" i="30"/>
  <c r="H33" i="30"/>
  <c r="H58" i="30"/>
  <c r="E33" i="30"/>
  <c r="E58" i="30"/>
  <c r="M32" i="30"/>
  <c r="M58" i="30"/>
  <c r="J32" i="30"/>
  <c r="J58" i="30"/>
  <c r="G32" i="30"/>
  <c r="G58" i="30"/>
  <c r="D32" i="30"/>
  <c r="D58" i="30"/>
  <c r="Q31" i="30"/>
  <c r="R31" i="30"/>
  <c r="P31" i="30"/>
  <c r="Q30" i="30"/>
  <c r="R30" i="30" s="1"/>
  <c r="P30" i="30"/>
  <c r="Q29" i="30"/>
  <c r="R29" i="30"/>
  <c r="P29" i="30"/>
  <c r="Q28" i="30"/>
  <c r="R28" i="30" s="1"/>
  <c r="P28" i="30"/>
  <c r="Q27" i="30"/>
  <c r="R27" i="30"/>
  <c r="P27" i="30"/>
  <c r="Q26" i="30"/>
  <c r="P26" i="30"/>
  <c r="N22" i="30"/>
  <c r="N56" i="30" s="1"/>
  <c r="K22" i="30"/>
  <c r="K56" i="30" s="1"/>
  <c r="H22" i="30"/>
  <c r="H56" i="30" s="1"/>
  <c r="E22" i="30"/>
  <c r="E56" i="30" s="1"/>
  <c r="M21" i="30"/>
  <c r="M56" i="30" s="1"/>
  <c r="J21" i="30"/>
  <c r="J56" i="30" s="1"/>
  <c r="G21" i="30"/>
  <c r="G56" i="30" s="1"/>
  <c r="D21" i="30"/>
  <c r="D56" i="30" s="1"/>
  <c r="Q20" i="30"/>
  <c r="R20" i="30" s="1"/>
  <c r="P20" i="30"/>
  <c r="Q19" i="30"/>
  <c r="R19" i="30"/>
  <c r="P19" i="30"/>
  <c r="Q18" i="30"/>
  <c r="R18" i="30" s="1"/>
  <c r="P18" i="30"/>
  <c r="Q17" i="30"/>
  <c r="R17" i="30"/>
  <c r="P17" i="30"/>
  <c r="N15" i="30"/>
  <c r="N55" i="30" s="1"/>
  <c r="K15" i="30"/>
  <c r="K55" i="30" s="1"/>
  <c r="H15" i="30"/>
  <c r="E15" i="30"/>
  <c r="M14" i="30"/>
  <c r="J14" i="30"/>
  <c r="G14" i="30"/>
  <c r="D14" i="30"/>
  <c r="D55" i="30"/>
  <c r="Q13" i="30"/>
  <c r="P13" i="30"/>
  <c r="Q12" i="30"/>
  <c r="R12" i="30"/>
  <c r="P12" i="30"/>
  <c r="Q11" i="30"/>
  <c r="R11" i="30" s="1"/>
  <c r="P11" i="30"/>
  <c r="Q10" i="30"/>
  <c r="R10" i="30"/>
  <c r="P10" i="30"/>
  <c r="Q9" i="30"/>
  <c r="R9" i="30" s="1"/>
  <c r="P9" i="30"/>
  <c r="Q8" i="30"/>
  <c r="R8" i="30"/>
  <c r="P8" i="30"/>
  <c r="N73" i="29"/>
  <c r="M73" i="29"/>
  <c r="O69" i="29"/>
  <c r="K73" i="29"/>
  <c r="J73" i="29"/>
  <c r="L69" i="29" s="1"/>
  <c r="H73" i="29"/>
  <c r="G73" i="29"/>
  <c r="I69" i="29" s="1"/>
  <c r="E73" i="29"/>
  <c r="D73" i="29"/>
  <c r="F69" i="29" s="1"/>
  <c r="N72" i="29"/>
  <c r="M72" i="29"/>
  <c r="O68" i="29"/>
  <c r="K72" i="29"/>
  <c r="J72" i="29"/>
  <c r="L68" i="29" s="1"/>
  <c r="L70" i="29"/>
  <c r="H72" i="29"/>
  <c r="G72" i="29"/>
  <c r="I68" i="29" s="1"/>
  <c r="E72" i="29"/>
  <c r="D72" i="29"/>
  <c r="F68" i="29" s="1"/>
  <c r="R64" i="29"/>
  <c r="N63" i="29"/>
  <c r="M63" i="29"/>
  <c r="R56" i="29"/>
  <c r="Q56" i="29"/>
  <c r="M56" i="29"/>
  <c r="M64" i="29" s="1"/>
  <c r="J56" i="29"/>
  <c r="J64" i="29" s="1"/>
  <c r="G56" i="29"/>
  <c r="G64" i="29" s="1"/>
  <c r="D56" i="29"/>
  <c r="D64" i="29" s="1"/>
  <c r="Q55" i="29"/>
  <c r="R55" i="29" s="1"/>
  <c r="P55" i="29"/>
  <c r="Q54" i="29"/>
  <c r="R54" i="29"/>
  <c r="P54" i="29"/>
  <c r="Q53" i="29"/>
  <c r="R53" i="29" s="1"/>
  <c r="P53" i="29"/>
  <c r="Q52" i="29"/>
  <c r="R52" i="29" s="1"/>
  <c r="P52" i="29"/>
  <c r="Q47" i="29"/>
  <c r="R47" i="29" s="1"/>
  <c r="P47" i="29"/>
  <c r="P63" i="29" s="1"/>
  <c r="Q46" i="29"/>
  <c r="R46" i="29" s="1"/>
  <c r="P46" i="29"/>
  <c r="N45" i="29"/>
  <c r="N62" i="29"/>
  <c r="K45" i="29"/>
  <c r="K62" i="29"/>
  <c r="H45" i="29"/>
  <c r="H62" i="29"/>
  <c r="E45" i="29"/>
  <c r="E62" i="29"/>
  <c r="M44" i="29"/>
  <c r="M62" i="29"/>
  <c r="J44" i="29"/>
  <c r="J62" i="29"/>
  <c r="G44" i="29"/>
  <c r="G62" i="29"/>
  <c r="D44" i="29"/>
  <c r="D62" i="29"/>
  <c r="Q43" i="29"/>
  <c r="R43" i="29"/>
  <c r="P43" i="29"/>
  <c r="Q42" i="29"/>
  <c r="R42" i="29" s="1"/>
  <c r="P42" i="29"/>
  <c r="Q41" i="29"/>
  <c r="R41" i="29"/>
  <c r="P41" i="29"/>
  <c r="R39" i="29"/>
  <c r="Q39" i="29"/>
  <c r="P39" i="29"/>
  <c r="Q38" i="29"/>
  <c r="R38" i="29"/>
  <c r="P38" i="29"/>
  <c r="Q37" i="29"/>
  <c r="R37" i="29" s="1"/>
  <c r="P37" i="29"/>
  <c r="Q36" i="29"/>
  <c r="R36" i="29"/>
  <c r="P36" i="29"/>
  <c r="Q35" i="29"/>
  <c r="P35" i="29"/>
  <c r="N33" i="29"/>
  <c r="N61" i="29" s="1"/>
  <c r="K33" i="29"/>
  <c r="K61" i="29" s="1"/>
  <c r="H33" i="29"/>
  <c r="H61" i="29" s="1"/>
  <c r="E33" i="29"/>
  <c r="E61" i="29" s="1"/>
  <c r="M32" i="29"/>
  <c r="M61" i="29" s="1"/>
  <c r="J32" i="29"/>
  <c r="J61" i="29" s="1"/>
  <c r="G32" i="29"/>
  <c r="G61" i="29" s="1"/>
  <c r="D32" i="29"/>
  <c r="D61" i="29" s="1"/>
  <c r="Q31" i="29"/>
  <c r="R31" i="29" s="1"/>
  <c r="P31" i="29"/>
  <c r="Q30" i="29"/>
  <c r="R30" i="29"/>
  <c r="P30" i="29"/>
  <c r="R29" i="29"/>
  <c r="Q29" i="29"/>
  <c r="P29" i="29"/>
  <c r="Q28" i="29"/>
  <c r="R28" i="29"/>
  <c r="P28" i="29"/>
  <c r="Q27" i="29"/>
  <c r="R27" i="29" s="1"/>
  <c r="P27" i="29"/>
  <c r="Q26" i="29"/>
  <c r="R26" i="29"/>
  <c r="P26" i="29"/>
  <c r="E24" i="29"/>
  <c r="N22" i="29"/>
  <c r="N59" i="29"/>
  <c r="K22" i="29"/>
  <c r="K59" i="29"/>
  <c r="H22" i="29"/>
  <c r="H59" i="29"/>
  <c r="E22" i="29"/>
  <c r="E59" i="29"/>
  <c r="M21" i="29"/>
  <c r="M59" i="29"/>
  <c r="J21" i="29"/>
  <c r="J59" i="29"/>
  <c r="G21" i="29"/>
  <c r="G59" i="29"/>
  <c r="D21" i="29"/>
  <c r="D59" i="29"/>
  <c r="Q20" i="29"/>
  <c r="R20" i="29"/>
  <c r="P20" i="29"/>
  <c r="Q19" i="29"/>
  <c r="R19" i="29" s="1"/>
  <c r="P19" i="29"/>
  <c r="Q18" i="29"/>
  <c r="R18" i="29"/>
  <c r="P18" i="29"/>
  <c r="Q17" i="29"/>
  <c r="P17" i="29"/>
  <c r="N15" i="29"/>
  <c r="N24" i="29" s="1"/>
  <c r="K15" i="29"/>
  <c r="H15" i="29"/>
  <c r="H58" i="29"/>
  <c r="E15" i="29"/>
  <c r="E58" i="29"/>
  <c r="E60" i="29" s="1"/>
  <c r="M14" i="29"/>
  <c r="M58" i="29" s="1"/>
  <c r="M23" i="29"/>
  <c r="M48" i="29" s="1"/>
  <c r="J14" i="29"/>
  <c r="J58" i="29" s="1"/>
  <c r="G14" i="29"/>
  <c r="G23" i="29" s="1"/>
  <c r="D14" i="29"/>
  <c r="Q13" i="29"/>
  <c r="R13" i="29"/>
  <c r="P13" i="29"/>
  <c r="Q12" i="29"/>
  <c r="R12" i="29" s="1"/>
  <c r="P12" i="29"/>
  <c r="Q11" i="29"/>
  <c r="R11" i="29"/>
  <c r="P11" i="29"/>
  <c r="Q10" i="29"/>
  <c r="R10" i="29" s="1"/>
  <c r="P10" i="29"/>
  <c r="P14" i="29" s="1"/>
  <c r="Q9" i="29"/>
  <c r="R9" i="29"/>
  <c r="P9" i="29"/>
  <c r="Q8" i="29"/>
  <c r="R8" i="29" s="1"/>
  <c r="R14" i="29" s="1"/>
  <c r="P8" i="29"/>
  <c r="N71" i="28"/>
  <c r="M71" i="28"/>
  <c r="O67" i="28"/>
  <c r="O68" i="28" s="1"/>
  <c r="K71" i="28"/>
  <c r="J71" i="28"/>
  <c r="H71" i="28"/>
  <c r="G71" i="28"/>
  <c r="I67" i="28" s="1"/>
  <c r="E71" i="28"/>
  <c r="D71" i="28"/>
  <c r="F67" i="28"/>
  <c r="N70" i="28"/>
  <c r="M70" i="28"/>
  <c r="O66" i="28" s="1"/>
  <c r="K70" i="28"/>
  <c r="J70" i="28"/>
  <c r="H70" i="28"/>
  <c r="G70" i="28"/>
  <c r="I66" i="28" s="1"/>
  <c r="E70" i="28"/>
  <c r="D70" i="28"/>
  <c r="F66" i="28" s="1"/>
  <c r="F68" i="28" s="1"/>
  <c r="L67" i="28"/>
  <c r="L66" i="28"/>
  <c r="R62" i="28"/>
  <c r="N61" i="28"/>
  <c r="M61" i="28"/>
  <c r="E60" i="28"/>
  <c r="Q54" i="28"/>
  <c r="R54" i="28" s="1"/>
  <c r="M54" i="28"/>
  <c r="M62" i="28"/>
  <c r="J54" i="28"/>
  <c r="J62" i="28" s="1"/>
  <c r="G54" i="28"/>
  <c r="G62" i="28"/>
  <c r="D54" i="28"/>
  <c r="D62" i="28" s="1"/>
  <c r="Q53" i="28"/>
  <c r="R53" i="28"/>
  <c r="P53" i="28"/>
  <c r="Q52" i="28"/>
  <c r="R52" i="28" s="1"/>
  <c r="P52" i="28"/>
  <c r="Q51" i="28"/>
  <c r="R51" i="28" s="1"/>
  <c r="P51" i="28"/>
  <c r="Q50" i="28"/>
  <c r="R50" i="28"/>
  <c r="P50" i="28"/>
  <c r="Q45" i="28"/>
  <c r="Q61" i="28"/>
  <c r="B61" i="28"/>
  <c r="P45" i="28"/>
  <c r="P61" i="28"/>
  <c r="Q44" i="28"/>
  <c r="R44" i="28"/>
  <c r="P44" i="28"/>
  <c r="N43" i="28"/>
  <c r="N60" i="28"/>
  <c r="K43" i="28"/>
  <c r="K60" i="28" s="1"/>
  <c r="H43" i="28"/>
  <c r="H60" i="28"/>
  <c r="E43" i="28"/>
  <c r="E47" i="28" s="1"/>
  <c r="M42" i="28"/>
  <c r="M60" i="28"/>
  <c r="J42" i="28"/>
  <c r="J60" i="28"/>
  <c r="G42" i="28"/>
  <c r="G60" i="28"/>
  <c r="D42" i="28"/>
  <c r="D60" i="28"/>
  <c r="Q41" i="28"/>
  <c r="R41" i="28"/>
  <c r="P41" i="28"/>
  <c r="Q40" i="28"/>
  <c r="R40" i="28" s="1"/>
  <c r="P40" i="28"/>
  <c r="Q39" i="28"/>
  <c r="R39" i="28"/>
  <c r="P39" i="28"/>
  <c r="Q38" i="28"/>
  <c r="R38" i="28"/>
  <c r="P38" i="28"/>
  <c r="Q37" i="28"/>
  <c r="R37" i="28"/>
  <c r="P37" i="28"/>
  <c r="R36" i="28"/>
  <c r="Q36" i="28"/>
  <c r="P36" i="28"/>
  <c r="Q35" i="28"/>
  <c r="P35" i="28"/>
  <c r="P42" i="28" s="1"/>
  <c r="P60" i="28" s="1"/>
  <c r="N33" i="28"/>
  <c r="N59" i="28"/>
  <c r="K33" i="28"/>
  <c r="K59" i="28"/>
  <c r="H33" i="28"/>
  <c r="H59" i="28"/>
  <c r="E33" i="28"/>
  <c r="E59" i="28"/>
  <c r="M32" i="28"/>
  <c r="M59" i="28"/>
  <c r="J32" i="28"/>
  <c r="J59" i="28" s="1"/>
  <c r="G32" i="28"/>
  <c r="G59" i="28"/>
  <c r="D32" i="28"/>
  <c r="D59" i="28" s="1"/>
  <c r="Q31" i="28"/>
  <c r="R31" i="28"/>
  <c r="P31" i="28"/>
  <c r="Q30" i="28"/>
  <c r="R30" i="28" s="1"/>
  <c r="P30" i="28"/>
  <c r="Q29" i="28"/>
  <c r="R29" i="28" s="1"/>
  <c r="P29" i="28"/>
  <c r="Q28" i="28"/>
  <c r="R28" i="28"/>
  <c r="P28" i="28"/>
  <c r="Q27" i="28"/>
  <c r="R27" i="28"/>
  <c r="P27" i="28"/>
  <c r="Q26" i="28"/>
  <c r="R26" i="28"/>
  <c r="P26" i="28"/>
  <c r="N22" i="28"/>
  <c r="N57" i="28" s="1"/>
  <c r="K22" i="28"/>
  <c r="K57" i="28"/>
  <c r="H22" i="28"/>
  <c r="H57" i="28" s="1"/>
  <c r="E22" i="28"/>
  <c r="E57" i="28" s="1"/>
  <c r="M21" i="28"/>
  <c r="M57" i="28"/>
  <c r="J21" i="28"/>
  <c r="J57" i="28"/>
  <c r="G21" i="28"/>
  <c r="G57" i="28"/>
  <c r="D21" i="28"/>
  <c r="D57" i="28"/>
  <c r="Q20" i="28"/>
  <c r="R20" i="28"/>
  <c r="P20" i="28"/>
  <c r="Q19" i="28"/>
  <c r="R19" i="28"/>
  <c r="P19" i="28"/>
  <c r="Q18" i="28"/>
  <c r="R18" i="28"/>
  <c r="P18" i="28"/>
  <c r="Q17" i="28"/>
  <c r="P17" i="28"/>
  <c r="N15" i="28"/>
  <c r="K15" i="28"/>
  <c r="H15" i="28"/>
  <c r="E15" i="28"/>
  <c r="E24" i="28"/>
  <c r="M14" i="28"/>
  <c r="J14" i="28"/>
  <c r="J56" i="28" s="1"/>
  <c r="G14" i="28"/>
  <c r="G56" i="28"/>
  <c r="D14" i="28"/>
  <c r="D56" i="28" s="1"/>
  <c r="D58" i="28" s="1"/>
  <c r="D63" i="28" s="1"/>
  <c r="R13" i="28"/>
  <c r="Q13" i="28"/>
  <c r="P13" i="28"/>
  <c r="Q12" i="28"/>
  <c r="R12" i="28"/>
  <c r="P12" i="28"/>
  <c r="Q11" i="28"/>
  <c r="R11" i="28"/>
  <c r="P11" i="28"/>
  <c r="Q10" i="28"/>
  <c r="R10" i="28" s="1"/>
  <c r="P10" i="28"/>
  <c r="P14" i="28"/>
  <c r="Q9" i="28"/>
  <c r="R9" i="28" s="1"/>
  <c r="P9" i="28"/>
  <c r="Q8" i="28"/>
  <c r="P8" i="28"/>
  <c r="N71" i="27"/>
  <c r="M71" i="27"/>
  <c r="K71" i="27"/>
  <c r="J71" i="27"/>
  <c r="L67" i="27" s="1"/>
  <c r="H71" i="27"/>
  <c r="G71" i="27"/>
  <c r="E71" i="27"/>
  <c r="D71" i="27"/>
  <c r="F67" i="27" s="1"/>
  <c r="N70" i="27"/>
  <c r="M70" i="27"/>
  <c r="K70" i="27"/>
  <c r="L66" i="27" s="1"/>
  <c r="L68" i="27"/>
  <c r="J70" i="27"/>
  <c r="H70" i="27"/>
  <c r="G70" i="27"/>
  <c r="I66" i="27" s="1"/>
  <c r="E70" i="27"/>
  <c r="D70" i="27"/>
  <c r="F66" i="27" s="1"/>
  <c r="O67" i="27"/>
  <c r="R62" i="27"/>
  <c r="N61" i="27"/>
  <c r="M61" i="27"/>
  <c r="N56" i="27"/>
  <c r="Q54" i="27"/>
  <c r="R54" i="27"/>
  <c r="M54" i="27"/>
  <c r="M62" i="27"/>
  <c r="J54" i="27"/>
  <c r="J62" i="27" s="1"/>
  <c r="G54" i="27"/>
  <c r="G62" i="27" s="1"/>
  <c r="D54" i="27"/>
  <c r="D62" i="27" s="1"/>
  <c r="Q53" i="27"/>
  <c r="R53" i="27" s="1"/>
  <c r="P53" i="27"/>
  <c r="Q52" i="27"/>
  <c r="R52" i="27"/>
  <c r="P52" i="27"/>
  <c r="Q51" i="27"/>
  <c r="R51" i="27" s="1"/>
  <c r="P51" i="27"/>
  <c r="Q50" i="27"/>
  <c r="R50" i="27"/>
  <c r="P50" i="27"/>
  <c r="Q45" i="27"/>
  <c r="R45" i="27" s="1"/>
  <c r="P45" i="27"/>
  <c r="P61" i="27" s="1"/>
  <c r="Q44" i="27"/>
  <c r="R44" i="27" s="1"/>
  <c r="P44" i="27"/>
  <c r="N43" i="27"/>
  <c r="N60" i="27"/>
  <c r="K43" i="27"/>
  <c r="K60" i="27"/>
  <c r="H43" i="27"/>
  <c r="H60" i="27" s="1"/>
  <c r="E43" i="27"/>
  <c r="E60" i="27" s="1"/>
  <c r="M42" i="27"/>
  <c r="M60" i="27" s="1"/>
  <c r="J42" i="27"/>
  <c r="J60" i="27" s="1"/>
  <c r="G42" i="27"/>
  <c r="G60" i="27" s="1"/>
  <c r="D42" i="27"/>
  <c r="D60" i="27" s="1"/>
  <c r="Q41" i="27"/>
  <c r="R41" i="27" s="1"/>
  <c r="P41" i="27"/>
  <c r="Q40" i="27"/>
  <c r="R40" i="27"/>
  <c r="P40" i="27"/>
  <c r="Q39" i="27"/>
  <c r="R39" i="27" s="1"/>
  <c r="P39" i="27"/>
  <c r="Q38" i="27"/>
  <c r="R38" i="27"/>
  <c r="P38" i="27"/>
  <c r="R37" i="27"/>
  <c r="Q37" i="27"/>
  <c r="P37" i="27"/>
  <c r="Q36" i="27"/>
  <c r="R36" i="27"/>
  <c r="P36" i="27"/>
  <c r="Q35" i="27"/>
  <c r="P35" i="27"/>
  <c r="N33" i="27"/>
  <c r="N59" i="27" s="1"/>
  <c r="K33" i="27"/>
  <c r="K59" i="27" s="1"/>
  <c r="H33" i="27"/>
  <c r="H59" i="27" s="1"/>
  <c r="E33" i="27"/>
  <c r="E59" i="27"/>
  <c r="M32" i="27"/>
  <c r="M59" i="27"/>
  <c r="J32" i="27"/>
  <c r="J59" i="27"/>
  <c r="G32" i="27"/>
  <c r="G59" i="27"/>
  <c r="D32" i="27"/>
  <c r="D59" i="27"/>
  <c r="Q31" i="27"/>
  <c r="R31" i="27"/>
  <c r="P31" i="27"/>
  <c r="Q30" i="27"/>
  <c r="R30" i="27" s="1"/>
  <c r="P30" i="27"/>
  <c r="Q29" i="27"/>
  <c r="R29" i="27"/>
  <c r="P29" i="27"/>
  <c r="Q28" i="27"/>
  <c r="R28" i="27" s="1"/>
  <c r="P28" i="27"/>
  <c r="Q27" i="27"/>
  <c r="R27" i="27" s="1"/>
  <c r="P27" i="27"/>
  <c r="Q26" i="27"/>
  <c r="P26" i="27"/>
  <c r="N22" i="27"/>
  <c r="N57" i="27" s="1"/>
  <c r="K22" i="27"/>
  <c r="K57" i="27" s="1"/>
  <c r="H22" i="27"/>
  <c r="H57" i="27" s="1"/>
  <c r="E22" i="27"/>
  <c r="E57" i="27" s="1"/>
  <c r="M21" i="27"/>
  <c r="M57" i="27" s="1"/>
  <c r="J21" i="27"/>
  <c r="J57" i="27" s="1"/>
  <c r="G21" i="27"/>
  <c r="G57" i="27" s="1"/>
  <c r="D21" i="27"/>
  <c r="D57" i="27" s="1"/>
  <c r="R20" i="27"/>
  <c r="Q20" i="27"/>
  <c r="P20" i="27"/>
  <c r="Q19" i="27"/>
  <c r="R19" i="27"/>
  <c r="P19" i="27"/>
  <c r="Q18" i="27"/>
  <c r="R18" i="27" s="1"/>
  <c r="P18" i="27"/>
  <c r="P21" i="27" s="1"/>
  <c r="P57" i="27" s="1"/>
  <c r="Q17" i="27"/>
  <c r="R17" i="27" s="1"/>
  <c r="P17" i="27"/>
  <c r="N15" i="27"/>
  <c r="K15" i="27"/>
  <c r="H15" i="27"/>
  <c r="E15" i="27"/>
  <c r="M14" i="27"/>
  <c r="J14" i="27"/>
  <c r="G14" i="27"/>
  <c r="G56" i="27" s="1"/>
  <c r="D14" i="27"/>
  <c r="D56" i="27" s="1"/>
  <c r="Q13" i="27"/>
  <c r="R13" i="27" s="1"/>
  <c r="P13" i="27"/>
  <c r="Q12" i="27"/>
  <c r="R12" i="27"/>
  <c r="P12" i="27"/>
  <c r="R11" i="27"/>
  <c r="Q11" i="27"/>
  <c r="P11" i="27"/>
  <c r="Q10" i="27"/>
  <c r="R10" i="27"/>
  <c r="P10" i="27"/>
  <c r="R9" i="27"/>
  <c r="Q9" i="27"/>
  <c r="P9" i="27"/>
  <c r="Q8" i="27"/>
  <c r="P8" i="27"/>
  <c r="N69" i="26"/>
  <c r="M69" i="26"/>
  <c r="O65" i="26" s="1"/>
  <c r="K69" i="26"/>
  <c r="J69" i="26"/>
  <c r="H69" i="26"/>
  <c r="G69" i="26"/>
  <c r="E69" i="26"/>
  <c r="D69" i="26"/>
  <c r="N68" i="26"/>
  <c r="M68" i="26"/>
  <c r="O64" i="26"/>
  <c r="K68" i="26"/>
  <c r="J68" i="26"/>
  <c r="H68" i="26"/>
  <c r="G68" i="26"/>
  <c r="E68" i="26"/>
  <c r="D68" i="26"/>
  <c r="I65" i="26"/>
  <c r="F64" i="26"/>
  <c r="R60" i="26"/>
  <c r="J60" i="26"/>
  <c r="N59" i="26"/>
  <c r="M59" i="26"/>
  <c r="Q52" i="26"/>
  <c r="R52" i="26" s="1"/>
  <c r="M52" i="26"/>
  <c r="M60" i="26"/>
  <c r="J52" i="26"/>
  <c r="G52" i="26"/>
  <c r="G60" i="26" s="1"/>
  <c r="D52" i="26"/>
  <c r="D60" i="26" s="1"/>
  <c r="R51" i="26"/>
  <c r="Q51" i="26"/>
  <c r="P51" i="26"/>
  <c r="Q50" i="26"/>
  <c r="R50" i="26"/>
  <c r="P50" i="26"/>
  <c r="Q49" i="26"/>
  <c r="R49" i="26" s="1"/>
  <c r="P49" i="26"/>
  <c r="Q48" i="26"/>
  <c r="R48" i="26" s="1"/>
  <c r="P48" i="26"/>
  <c r="Q43" i="26"/>
  <c r="Q59" i="26" s="1"/>
  <c r="R59" i="26" s="1"/>
  <c r="P43" i="26"/>
  <c r="P59" i="26" s="1"/>
  <c r="Q42" i="26"/>
  <c r="R42" i="26" s="1"/>
  <c r="P42" i="26"/>
  <c r="N41" i="26"/>
  <c r="N58" i="26"/>
  <c r="K41" i="26"/>
  <c r="K58" i="26"/>
  <c r="H41" i="26"/>
  <c r="H58" i="26"/>
  <c r="E41" i="26"/>
  <c r="E58" i="26"/>
  <c r="M40" i="26"/>
  <c r="M58" i="26"/>
  <c r="J40" i="26"/>
  <c r="J58" i="26"/>
  <c r="G40" i="26"/>
  <c r="G58" i="26"/>
  <c r="D40" i="26"/>
  <c r="D58" i="26"/>
  <c r="Q39" i="26"/>
  <c r="R39" i="26" s="1"/>
  <c r="P39" i="26"/>
  <c r="Q38" i="26"/>
  <c r="R38" i="26" s="1"/>
  <c r="P38" i="26"/>
  <c r="Q37" i="26"/>
  <c r="R37" i="26"/>
  <c r="P37" i="26"/>
  <c r="R36" i="26"/>
  <c r="Q36" i="26"/>
  <c r="P36" i="26"/>
  <c r="Q35" i="26"/>
  <c r="R35" i="26"/>
  <c r="P35" i="26"/>
  <c r="N33" i="26"/>
  <c r="N57" i="26" s="1"/>
  <c r="K33" i="26"/>
  <c r="K57" i="26"/>
  <c r="H33" i="26"/>
  <c r="H57" i="26"/>
  <c r="E33" i="26"/>
  <c r="E57" i="26"/>
  <c r="M32" i="26"/>
  <c r="M57" i="26"/>
  <c r="J32" i="26"/>
  <c r="J57" i="26"/>
  <c r="G32" i="26"/>
  <c r="G57" i="26"/>
  <c r="D32" i="26"/>
  <c r="D57" i="26"/>
  <c r="Q31" i="26"/>
  <c r="R31" i="26" s="1"/>
  <c r="P31" i="26"/>
  <c r="Q30" i="26"/>
  <c r="R30" i="26" s="1"/>
  <c r="P30" i="26"/>
  <c r="Q29" i="26"/>
  <c r="R29" i="26" s="1"/>
  <c r="P29" i="26"/>
  <c r="Q28" i="26"/>
  <c r="R28" i="26" s="1"/>
  <c r="P28" i="26"/>
  <c r="Q27" i="26"/>
  <c r="R27" i="26"/>
  <c r="P27" i="26"/>
  <c r="Q26" i="26"/>
  <c r="R26" i="26" s="1"/>
  <c r="P26" i="26"/>
  <c r="N22" i="26"/>
  <c r="K22" i="26"/>
  <c r="K55" i="26" s="1"/>
  <c r="H22" i="26"/>
  <c r="H55" i="26" s="1"/>
  <c r="E22" i="26"/>
  <c r="E55" i="26"/>
  <c r="M21" i="26"/>
  <c r="M55" i="26"/>
  <c r="J21" i="26"/>
  <c r="J55" i="26"/>
  <c r="G21" i="26"/>
  <c r="D21" i="26"/>
  <c r="D55" i="26" s="1"/>
  <c r="Q20" i="26"/>
  <c r="R20" i="26" s="1"/>
  <c r="P20" i="26"/>
  <c r="Q19" i="26"/>
  <c r="R19" i="26" s="1"/>
  <c r="P19" i="26"/>
  <c r="Q18" i="26"/>
  <c r="R18" i="26" s="1"/>
  <c r="P18" i="26"/>
  <c r="Q17" i="26"/>
  <c r="P17" i="26"/>
  <c r="N15" i="26"/>
  <c r="N54" i="26"/>
  <c r="K15" i="26"/>
  <c r="H15" i="26"/>
  <c r="E15" i="26"/>
  <c r="E54" i="26" s="1"/>
  <c r="M14" i="26"/>
  <c r="M54" i="26"/>
  <c r="J14" i="26"/>
  <c r="J54" i="26" s="1"/>
  <c r="G14" i="26"/>
  <c r="G54" i="26"/>
  <c r="D14" i="26"/>
  <c r="Q13" i="26"/>
  <c r="R13" i="26" s="1"/>
  <c r="P13" i="26"/>
  <c r="Q12" i="26"/>
  <c r="R12" i="26" s="1"/>
  <c r="P12" i="26"/>
  <c r="Q11" i="26"/>
  <c r="R11" i="26" s="1"/>
  <c r="P11" i="26"/>
  <c r="Q10" i="26"/>
  <c r="R10" i="26" s="1"/>
  <c r="P10" i="26"/>
  <c r="Q9" i="26"/>
  <c r="R9" i="26"/>
  <c r="P9" i="26"/>
  <c r="Q8" i="26"/>
  <c r="R8" i="26" s="1"/>
  <c r="P8" i="26"/>
  <c r="N70" i="25"/>
  <c r="M70" i="25"/>
  <c r="O66" i="25" s="1"/>
  <c r="K70" i="25"/>
  <c r="J70" i="25"/>
  <c r="H70" i="25"/>
  <c r="I66" i="25" s="1"/>
  <c r="G70" i="25"/>
  <c r="E70" i="25"/>
  <c r="D70" i="25"/>
  <c r="F66" i="25" s="1"/>
  <c r="N69" i="25"/>
  <c r="M69" i="25"/>
  <c r="O65" i="25" s="1"/>
  <c r="O67" i="25" s="1"/>
  <c r="K69" i="25"/>
  <c r="J69" i="25"/>
  <c r="H69" i="25"/>
  <c r="I65" i="25" s="1"/>
  <c r="G69" i="25"/>
  <c r="I67" i="25"/>
  <c r="E69" i="25"/>
  <c r="D69" i="25"/>
  <c r="F65" i="25" s="1"/>
  <c r="R61" i="25"/>
  <c r="N60" i="25"/>
  <c r="M60" i="25"/>
  <c r="D58" i="25"/>
  <c r="Q53" i="25"/>
  <c r="R53" i="25" s="1"/>
  <c r="M53" i="25"/>
  <c r="M61" i="25" s="1"/>
  <c r="J53" i="25"/>
  <c r="J61" i="25"/>
  <c r="G53" i="25"/>
  <c r="G61" i="25" s="1"/>
  <c r="D53" i="25"/>
  <c r="D61" i="25"/>
  <c r="R52" i="25"/>
  <c r="Q52" i="25"/>
  <c r="P52" i="25"/>
  <c r="Q51" i="25"/>
  <c r="R51" i="25" s="1"/>
  <c r="P51" i="25"/>
  <c r="Q50" i="25"/>
  <c r="R50" i="25"/>
  <c r="P50" i="25"/>
  <c r="Q49" i="25"/>
  <c r="R49" i="25" s="1"/>
  <c r="P49" i="25"/>
  <c r="Q44" i="25"/>
  <c r="P44" i="25"/>
  <c r="P60" i="25" s="1"/>
  <c r="Q43" i="25"/>
  <c r="R43" i="25" s="1"/>
  <c r="P43" i="25"/>
  <c r="N42" i="25"/>
  <c r="N59" i="25"/>
  <c r="K42" i="25"/>
  <c r="K59" i="25" s="1"/>
  <c r="H42" i="25"/>
  <c r="H59" i="25"/>
  <c r="E42" i="25"/>
  <c r="E59" i="25" s="1"/>
  <c r="M41" i="25"/>
  <c r="M59" i="25"/>
  <c r="J41" i="25"/>
  <c r="J59" i="25" s="1"/>
  <c r="G41" i="25"/>
  <c r="G59" i="25"/>
  <c r="D41" i="25"/>
  <c r="D59" i="25" s="1"/>
  <c r="Q40" i="25"/>
  <c r="R40" i="25"/>
  <c r="P40" i="25"/>
  <c r="Q39" i="25"/>
  <c r="R39" i="25" s="1"/>
  <c r="P39" i="25"/>
  <c r="Q38" i="25"/>
  <c r="R38" i="25" s="1"/>
  <c r="P38" i="25"/>
  <c r="P41" i="25"/>
  <c r="P59" i="25" s="1"/>
  <c r="Q37" i="25"/>
  <c r="R37" i="25"/>
  <c r="P37" i="25"/>
  <c r="R36" i="25"/>
  <c r="Q36" i="25"/>
  <c r="P36" i="25"/>
  <c r="Q35" i="25"/>
  <c r="P35" i="25"/>
  <c r="N33" i="25"/>
  <c r="N58" i="25" s="1"/>
  <c r="K33" i="25"/>
  <c r="K58" i="25"/>
  <c r="H33" i="25"/>
  <c r="H58" i="25" s="1"/>
  <c r="E33" i="25"/>
  <c r="E58" i="25" s="1"/>
  <c r="M32" i="25"/>
  <c r="M58" i="25" s="1"/>
  <c r="J32" i="25"/>
  <c r="J58" i="25" s="1"/>
  <c r="G32" i="25"/>
  <c r="G58" i="25" s="1"/>
  <c r="D32" i="25"/>
  <c r="R31" i="25"/>
  <c r="Q31" i="25"/>
  <c r="P31" i="25"/>
  <c r="Q30" i="25"/>
  <c r="R30" i="25"/>
  <c r="P30" i="25"/>
  <c r="R29" i="25"/>
  <c r="Q29" i="25"/>
  <c r="P29" i="25"/>
  <c r="Q28" i="25"/>
  <c r="R28" i="25"/>
  <c r="P28" i="25"/>
  <c r="Q27" i="25"/>
  <c r="R27" i="25" s="1"/>
  <c r="P27" i="25"/>
  <c r="Q26" i="25"/>
  <c r="R26" i="25" s="1"/>
  <c r="P26" i="25"/>
  <c r="N22" i="25"/>
  <c r="K22" i="25"/>
  <c r="K56" i="25"/>
  <c r="H22" i="25"/>
  <c r="H56" i="25"/>
  <c r="E22" i="25"/>
  <c r="E56" i="25"/>
  <c r="M21" i="25"/>
  <c r="M56" i="25"/>
  <c r="J21" i="25"/>
  <c r="J56" i="25" s="1"/>
  <c r="G21" i="25"/>
  <c r="D21" i="25"/>
  <c r="D56" i="25"/>
  <c r="Q20" i="25"/>
  <c r="R20" i="25"/>
  <c r="P20" i="25"/>
  <c r="R19" i="25"/>
  <c r="Q19" i="25"/>
  <c r="P19" i="25"/>
  <c r="Q18" i="25"/>
  <c r="R18" i="25"/>
  <c r="P18" i="25"/>
  <c r="Q17" i="25"/>
  <c r="P17" i="25"/>
  <c r="N15" i="25"/>
  <c r="N55" i="25" s="1"/>
  <c r="K15" i="25"/>
  <c r="H15" i="25"/>
  <c r="H55" i="25"/>
  <c r="E15" i="25"/>
  <c r="E55" i="25"/>
  <c r="M14" i="25"/>
  <c r="M55" i="25"/>
  <c r="J14" i="25"/>
  <c r="J55" i="25" s="1"/>
  <c r="G14" i="25"/>
  <c r="G55" i="25"/>
  <c r="D14" i="25"/>
  <c r="D55" i="25"/>
  <c r="Q13" i="25"/>
  <c r="R13" i="25" s="1"/>
  <c r="P13" i="25"/>
  <c r="Q12" i="25"/>
  <c r="R12" i="25" s="1"/>
  <c r="P12" i="25"/>
  <c r="Q11" i="25"/>
  <c r="R11" i="25"/>
  <c r="P11" i="25"/>
  <c r="R10" i="25"/>
  <c r="Q10" i="25"/>
  <c r="P10" i="25"/>
  <c r="Q9" i="25"/>
  <c r="R9" i="25"/>
  <c r="P9" i="25"/>
  <c r="R8" i="25"/>
  <c r="Q8" i="25"/>
  <c r="P8" i="25"/>
  <c r="O70" i="29"/>
  <c r="Q42" i="25"/>
  <c r="R35" i="25"/>
  <c r="N49" i="29"/>
  <c r="Q45" i="29"/>
  <c r="Q62" i="29"/>
  <c r="B62" i="29" s="1"/>
  <c r="R35" i="29"/>
  <c r="R44" i="29" s="1"/>
  <c r="D57" i="25"/>
  <c r="D62" i="25" s="1"/>
  <c r="J57" i="25"/>
  <c r="J62" i="25" s="1"/>
  <c r="R14" i="26"/>
  <c r="P21" i="28"/>
  <c r="P57" i="28"/>
  <c r="J23" i="28"/>
  <c r="J46" i="28"/>
  <c r="H24" i="26"/>
  <c r="H45" i="26"/>
  <c r="H54" i="26"/>
  <c r="H56" i="26"/>
  <c r="H61" i="26" s="1"/>
  <c r="K56" i="27"/>
  <c r="K58" i="27" s="1"/>
  <c r="K63" i="27"/>
  <c r="K24" i="27"/>
  <c r="K47" i="27"/>
  <c r="R32" i="25"/>
  <c r="Q60" i="25"/>
  <c r="R44" i="25"/>
  <c r="P14" i="26"/>
  <c r="P23" i="26" s="1"/>
  <c r="Q33" i="27"/>
  <c r="Q59" i="27"/>
  <c r="R59" i="27" s="1"/>
  <c r="R26" i="27"/>
  <c r="R32" i="27" s="1"/>
  <c r="N58" i="27"/>
  <c r="N63" i="27" s="1"/>
  <c r="N56" i="28"/>
  <c r="N58" i="28" s="1"/>
  <c r="N63" i="28" s="1"/>
  <c r="N24" i="28"/>
  <c r="N47" i="28"/>
  <c r="P32" i="28"/>
  <c r="P59" i="28"/>
  <c r="Q33" i="25"/>
  <c r="Q58" i="25" s="1"/>
  <c r="L65" i="25"/>
  <c r="L66" i="25"/>
  <c r="P66" i="25" s="1"/>
  <c r="E56" i="26"/>
  <c r="P21" i="26"/>
  <c r="P55" i="26"/>
  <c r="E24" i="26"/>
  <c r="E45" i="26"/>
  <c r="R32" i="26"/>
  <c r="L65" i="26"/>
  <c r="K24" i="28"/>
  <c r="K47" i="28"/>
  <c r="G23" i="28"/>
  <c r="G46" i="28"/>
  <c r="R45" i="28"/>
  <c r="E56" i="28"/>
  <c r="E58" i="28" s="1"/>
  <c r="E63" i="28"/>
  <c r="D23" i="25"/>
  <c r="E57" i="25"/>
  <c r="E62" i="25" s="1"/>
  <c r="P21" i="25"/>
  <c r="P56" i="25" s="1"/>
  <c r="E24" i="25"/>
  <c r="E46" i="25" s="1"/>
  <c r="J56" i="26"/>
  <c r="J61" i="26" s="1"/>
  <c r="N24" i="26"/>
  <c r="N45" i="26" s="1"/>
  <c r="P40" i="26"/>
  <c r="P58" i="26" s="1"/>
  <c r="I64" i="26"/>
  <c r="I66" i="26" s="1"/>
  <c r="N24" i="27"/>
  <c r="N47" i="27" s="1"/>
  <c r="D23" i="27"/>
  <c r="D46" i="27" s="1"/>
  <c r="P32" i="27"/>
  <c r="P59" i="27" s="1"/>
  <c r="O66" i="27"/>
  <c r="G48" i="29"/>
  <c r="H24" i="29"/>
  <c r="H49" i="29" s="1"/>
  <c r="G58" i="29"/>
  <c r="G60" i="29" s="1"/>
  <c r="G65" i="29"/>
  <c r="R14" i="25"/>
  <c r="P14" i="25"/>
  <c r="H57" i="25"/>
  <c r="H62" i="25" s="1"/>
  <c r="M56" i="26"/>
  <c r="J23" i="26"/>
  <c r="J44" i="26"/>
  <c r="Q41" i="26"/>
  <c r="Q58" i="26"/>
  <c r="R58" i="26" s="1"/>
  <c r="P14" i="27"/>
  <c r="L68" i="28"/>
  <c r="J23" i="29"/>
  <c r="J48" i="29"/>
  <c r="P32" i="29"/>
  <c r="P61" i="29"/>
  <c r="M60" i="29"/>
  <c r="M65" i="29"/>
  <c r="P69" i="29"/>
  <c r="I67" i="27"/>
  <c r="P67" i="27" s="1"/>
  <c r="M23" i="30"/>
  <c r="M45" i="30" s="1"/>
  <c r="N57" i="30"/>
  <c r="N62" i="30" s="1"/>
  <c r="M55" i="30"/>
  <c r="M57" i="30" s="1"/>
  <c r="M62" i="30"/>
  <c r="L65" i="30"/>
  <c r="L66" i="30"/>
  <c r="G23" i="30"/>
  <c r="G45" i="30"/>
  <c r="P14" i="30"/>
  <c r="P55" i="30"/>
  <c r="K24" i="30"/>
  <c r="K46" i="30"/>
  <c r="F65" i="30"/>
  <c r="F66" i="30"/>
  <c r="P66" i="30" s="1"/>
  <c r="R21" i="30"/>
  <c r="D23" i="30"/>
  <c r="D45" i="30"/>
  <c r="P41" i="30"/>
  <c r="P59" i="30"/>
  <c r="G55" i="30"/>
  <c r="G57" i="30"/>
  <c r="G62" i="30" s="1"/>
  <c r="R62" i="29"/>
  <c r="Q43" i="28"/>
  <c r="Q60" i="28" s="1"/>
  <c r="R35" i="28"/>
  <c r="R42" i="28" s="1"/>
  <c r="P23" i="25"/>
  <c r="P55" i="25"/>
  <c r="P57" i="25" s="1"/>
  <c r="P62" i="25" s="1"/>
  <c r="Q22" i="25"/>
  <c r="Q56" i="25" s="1"/>
  <c r="R17" i="25"/>
  <c r="R21" i="25" s="1"/>
  <c r="R23" i="25" s="1"/>
  <c r="R45" i="25" s="1"/>
  <c r="P53" i="25"/>
  <c r="P61" i="25" s="1"/>
  <c r="Q22" i="26"/>
  <c r="Q55" i="26" s="1"/>
  <c r="R17" i="26"/>
  <c r="R21" i="26" s="1"/>
  <c r="R23" i="26" s="1"/>
  <c r="K24" i="25"/>
  <c r="K46" i="25" s="1"/>
  <c r="K55" i="25"/>
  <c r="K57" i="25" s="1"/>
  <c r="K62" i="25" s="1"/>
  <c r="P32" i="25"/>
  <c r="P58" i="25"/>
  <c r="Q59" i="25"/>
  <c r="M61" i="26"/>
  <c r="K54" i="26"/>
  <c r="K56" i="26"/>
  <c r="K61" i="26" s="1"/>
  <c r="K24" i="26"/>
  <c r="K45" i="26" s="1"/>
  <c r="P32" i="26"/>
  <c r="P44" i="26" s="1"/>
  <c r="O66" i="26"/>
  <c r="M56" i="27"/>
  <c r="M58" i="27"/>
  <c r="M63" i="27" s="1"/>
  <c r="M23" i="27"/>
  <c r="M46" i="27" s="1"/>
  <c r="Q61" i="27"/>
  <c r="Q15" i="28"/>
  <c r="R8" i="28"/>
  <c r="R14" i="28" s="1"/>
  <c r="R23" i="28" s="1"/>
  <c r="R46" i="28" s="1"/>
  <c r="P23" i="28"/>
  <c r="P46" i="28" s="1"/>
  <c r="P56" i="28"/>
  <c r="P58" i="28" s="1"/>
  <c r="P63" i="28" s="1"/>
  <c r="M56" i="28"/>
  <c r="M58" i="28"/>
  <c r="M63" i="28" s="1"/>
  <c r="M23" i="28"/>
  <c r="M46" i="28" s="1"/>
  <c r="Q15" i="25"/>
  <c r="D45" i="25"/>
  <c r="N56" i="25"/>
  <c r="N57" i="25"/>
  <c r="N62" i="25" s="1"/>
  <c r="N24" i="25"/>
  <c r="N46" i="25" s="1"/>
  <c r="R41" i="25"/>
  <c r="Q15" i="26"/>
  <c r="D23" i="26"/>
  <c r="D44" i="26" s="1"/>
  <c r="D54" i="26"/>
  <c r="D56" i="26" s="1"/>
  <c r="D61" i="26" s="1"/>
  <c r="R40" i="26"/>
  <c r="N55" i="26"/>
  <c r="N56" i="26" s="1"/>
  <c r="N61" i="26" s="1"/>
  <c r="B59" i="26"/>
  <c r="L64" i="26"/>
  <c r="L66" i="26" s="1"/>
  <c r="F65" i="26"/>
  <c r="P65" i="26" s="1"/>
  <c r="P56" i="27"/>
  <c r="P58" i="27" s="1"/>
  <c r="P23" i="27"/>
  <c r="P66" i="27"/>
  <c r="P54" i="28"/>
  <c r="P62" i="28" s="1"/>
  <c r="J58" i="28"/>
  <c r="J63" i="28" s="1"/>
  <c r="G23" i="25"/>
  <c r="G45" i="25"/>
  <c r="G56" i="25"/>
  <c r="G57" i="25"/>
  <c r="G62" i="25" s="1"/>
  <c r="B58" i="25"/>
  <c r="R58" i="25"/>
  <c r="E61" i="26"/>
  <c r="G55" i="26"/>
  <c r="G56" i="26" s="1"/>
  <c r="G61" i="26" s="1"/>
  <c r="G23" i="26"/>
  <c r="G44" i="26"/>
  <c r="Q33" i="26"/>
  <c r="Q57" i="26"/>
  <c r="Q15" i="27"/>
  <c r="R8" i="27"/>
  <c r="R14" i="27" s="1"/>
  <c r="R23" i="27" s="1"/>
  <c r="R46" i="27" s="1"/>
  <c r="H24" i="27"/>
  <c r="H47" i="27" s="1"/>
  <c r="H56" i="27"/>
  <c r="H58" i="27" s="1"/>
  <c r="H63" i="27" s="1"/>
  <c r="M23" i="25"/>
  <c r="M45" i="25"/>
  <c r="H24" i="25"/>
  <c r="H46" i="25"/>
  <c r="F67" i="25"/>
  <c r="M23" i="26"/>
  <c r="M44" i="26" s="1"/>
  <c r="P52" i="26"/>
  <c r="P60" i="26" s="1"/>
  <c r="D58" i="27"/>
  <c r="D63" i="27" s="1"/>
  <c r="Q22" i="27"/>
  <c r="Q57" i="27" s="1"/>
  <c r="G23" i="27"/>
  <c r="G46" i="27" s="1"/>
  <c r="P42" i="27"/>
  <c r="P60" i="27" s="1"/>
  <c r="O68" i="27"/>
  <c r="D23" i="28"/>
  <c r="D46" i="28"/>
  <c r="Q33" i="28"/>
  <c r="Q59" i="28"/>
  <c r="Q33" i="30"/>
  <c r="Q58" i="30"/>
  <c r="R26" i="30"/>
  <c r="R32" i="30"/>
  <c r="R36" i="30"/>
  <c r="R41" i="30"/>
  <c r="Q42" i="30"/>
  <c r="Q59" i="30"/>
  <c r="G58" i="27"/>
  <c r="G63" i="27"/>
  <c r="R21" i="27"/>
  <c r="Q43" i="27"/>
  <c r="Q60" i="27" s="1"/>
  <c r="G58" i="28"/>
  <c r="G63" i="28" s="1"/>
  <c r="H56" i="28"/>
  <c r="H58" i="28" s="1"/>
  <c r="H63" i="28" s="1"/>
  <c r="H24" i="28"/>
  <c r="H47" i="28"/>
  <c r="Q22" i="28"/>
  <c r="Q57" i="28"/>
  <c r="R32" i="28"/>
  <c r="P67" i="28"/>
  <c r="R32" i="29"/>
  <c r="J23" i="27"/>
  <c r="J46" i="27" s="1"/>
  <c r="J56" i="27"/>
  <c r="J58" i="27" s="1"/>
  <c r="J63" i="27" s="1"/>
  <c r="E56" i="27"/>
  <c r="E58" i="27"/>
  <c r="E63" i="27" s="1"/>
  <c r="E24" i="27"/>
  <c r="E47" i="27" s="1"/>
  <c r="B59" i="27"/>
  <c r="R61" i="28"/>
  <c r="D58" i="29"/>
  <c r="D60" i="29" s="1"/>
  <c r="D65" i="29" s="1"/>
  <c r="D23" i="29"/>
  <c r="D48" i="29"/>
  <c r="P58" i="29"/>
  <c r="F70" i="29"/>
  <c r="P68" i="29"/>
  <c r="R13" i="30"/>
  <c r="Q15" i="30"/>
  <c r="P54" i="27"/>
  <c r="P62" i="27"/>
  <c r="K56" i="28"/>
  <c r="K58" i="28"/>
  <c r="K63" i="28" s="1"/>
  <c r="P66" i="28"/>
  <c r="E65" i="29"/>
  <c r="P21" i="29"/>
  <c r="P59" i="29" s="1"/>
  <c r="P60" i="29" s="1"/>
  <c r="E49" i="29"/>
  <c r="R14" i="30"/>
  <c r="D57" i="30"/>
  <c r="D62" i="30" s="1"/>
  <c r="E55" i="30"/>
  <c r="E57" i="30" s="1"/>
  <c r="E62" i="30" s="1"/>
  <c r="E24" i="30"/>
  <c r="E46" i="30"/>
  <c r="R35" i="27"/>
  <c r="R42" i="27"/>
  <c r="R17" i="28"/>
  <c r="R21" i="28"/>
  <c r="J60" i="29"/>
  <c r="J65" i="29"/>
  <c r="H60" i="29"/>
  <c r="H65" i="29"/>
  <c r="Q22" i="29"/>
  <c r="Q59" i="29"/>
  <c r="R17" i="29"/>
  <c r="R21" i="29"/>
  <c r="R23" i="29" s="1"/>
  <c r="R48" i="29" s="1"/>
  <c r="P44" i="29"/>
  <c r="P62" i="29"/>
  <c r="H24" i="30"/>
  <c r="H46" i="30"/>
  <c r="P21" i="30"/>
  <c r="P56" i="30"/>
  <c r="Q15" i="29"/>
  <c r="K58" i="29"/>
  <c r="K60" i="29" s="1"/>
  <c r="K65" i="29" s="1"/>
  <c r="K24" i="29"/>
  <c r="K49" i="29"/>
  <c r="J55" i="30"/>
  <c r="J57" i="30"/>
  <c r="J62" i="30" s="1"/>
  <c r="J23" i="30"/>
  <c r="J45" i="30" s="1"/>
  <c r="K57" i="30"/>
  <c r="K62" i="30" s="1"/>
  <c r="Q22" i="30"/>
  <c r="Q24" i="30" s="1"/>
  <c r="Q46" i="30" s="1"/>
  <c r="P32" i="30"/>
  <c r="P58" i="30" s="1"/>
  <c r="Q33" i="29"/>
  <c r="Q61" i="29" s="1"/>
  <c r="N58" i="29"/>
  <c r="N60" i="29" s="1"/>
  <c r="N65" i="29" s="1"/>
  <c r="Q63" i="29"/>
  <c r="N24" i="30"/>
  <c r="N46" i="30" s="1"/>
  <c r="H55" i="30"/>
  <c r="H57" i="30" s="1"/>
  <c r="H62" i="30" s="1"/>
  <c r="Q60" i="30"/>
  <c r="P56" i="29"/>
  <c r="P64" i="29" s="1"/>
  <c r="P65" i="29" s="1"/>
  <c r="P53" i="30"/>
  <c r="P61" i="30" s="1"/>
  <c r="F67" i="30"/>
  <c r="P67" i="30" s="1"/>
  <c r="P65" i="25"/>
  <c r="P54" i="26"/>
  <c r="P56" i="26" s="1"/>
  <c r="I68" i="27"/>
  <c r="B58" i="26"/>
  <c r="B60" i="25"/>
  <c r="R60" i="25"/>
  <c r="L67" i="30"/>
  <c r="R23" i="30"/>
  <c r="R45" i="30" s="1"/>
  <c r="P65" i="30"/>
  <c r="Q55" i="30"/>
  <c r="B59" i="30"/>
  <c r="R59" i="30"/>
  <c r="B57" i="28"/>
  <c r="R57" i="28"/>
  <c r="R61" i="27"/>
  <c r="B61" i="27"/>
  <c r="P45" i="25"/>
  <c r="R63" i="29"/>
  <c r="B63" i="29"/>
  <c r="P23" i="30"/>
  <c r="P45" i="30"/>
  <c r="P23" i="29"/>
  <c r="P48" i="29"/>
  <c r="Q56" i="27"/>
  <c r="Q24" i="27"/>
  <c r="Q47" i="27" s="1"/>
  <c r="Q54" i="26"/>
  <c r="Q24" i="26"/>
  <c r="Q45" i="26" s="1"/>
  <c r="B59" i="25"/>
  <c r="R59" i="25"/>
  <c r="Q58" i="29"/>
  <c r="Q60" i="29" s="1"/>
  <c r="R60" i="29" s="1"/>
  <c r="Q24" i="29"/>
  <c r="Q49" i="29"/>
  <c r="B59" i="28"/>
  <c r="R59" i="28"/>
  <c r="B59" i="29"/>
  <c r="R59" i="29"/>
  <c r="R60" i="30"/>
  <c r="B60" i="30"/>
  <c r="P57" i="30"/>
  <c r="B58" i="30"/>
  <c r="R58" i="30"/>
  <c r="R57" i="26"/>
  <c r="B57" i="26"/>
  <c r="P46" i="27"/>
  <c r="Q55" i="25"/>
  <c r="Q24" i="25"/>
  <c r="Q46" i="25" s="1"/>
  <c r="Q56" i="28"/>
  <c r="Q58" i="28" s="1"/>
  <c r="R58" i="28" s="1"/>
  <c r="Q24" i="28"/>
  <c r="Q47" i="28"/>
  <c r="P64" i="26"/>
  <c r="B56" i="25"/>
  <c r="B55" i="30"/>
  <c r="R55" i="30"/>
  <c r="B55" i="25"/>
  <c r="R55" i="25"/>
  <c r="R56" i="27"/>
  <c r="Q58" i="27"/>
  <c r="B56" i="27"/>
  <c r="B58" i="29"/>
  <c r="R58" i="29"/>
  <c r="R54" i="26"/>
  <c r="B54" i="26"/>
  <c r="B56" i="28"/>
  <c r="R58" i="27"/>
  <c r="Q65" i="29"/>
  <c r="R65" i="29" s="1"/>
  <c r="B60" i="29"/>
  <c r="R60" i="27" l="1"/>
  <c r="B60" i="27"/>
  <c r="R55" i="26"/>
  <c r="B55" i="26"/>
  <c r="Q56" i="26"/>
  <c r="B60" i="28"/>
  <c r="R60" i="28"/>
  <c r="B63" i="28"/>
  <c r="B62" i="25"/>
  <c r="Q63" i="28"/>
  <c r="R63" i="28" s="1"/>
  <c r="B61" i="29"/>
  <c r="R61" i="29"/>
  <c r="P63" i="27"/>
  <c r="B61" i="26"/>
  <c r="Q63" i="27"/>
  <c r="R63" i="27" s="1"/>
  <c r="B58" i="27"/>
  <c r="B58" i="28"/>
  <c r="R56" i="28"/>
  <c r="B65" i="29"/>
  <c r="P62" i="30"/>
  <c r="R57" i="27"/>
  <c r="B57" i="27"/>
  <c r="B63" i="27" s="1"/>
  <c r="Q57" i="25"/>
  <c r="R56" i="25"/>
  <c r="Q56" i="30"/>
  <c r="L67" i="25"/>
  <c r="P67" i="25" s="1"/>
  <c r="F66" i="26"/>
  <c r="P66" i="26" s="1"/>
  <c r="P57" i="26"/>
  <c r="P61" i="26" s="1"/>
  <c r="M57" i="25"/>
  <c r="M62" i="25" s="1"/>
  <c r="I70" i="29"/>
  <c r="P70" i="29" s="1"/>
  <c r="J23" i="25"/>
  <c r="J45" i="25" s="1"/>
  <c r="I68" i="28"/>
  <c r="P68" i="28" s="1"/>
  <c r="F68" i="27"/>
  <c r="P68" i="27" s="1"/>
  <c r="R43" i="26"/>
  <c r="R44" i="26" s="1"/>
  <c r="R57" i="25" l="1"/>
  <c r="B57" i="25"/>
  <c r="Q62" i="25"/>
  <c r="R62" i="25" s="1"/>
  <c r="Q61" i="26"/>
  <c r="R61" i="26" s="1"/>
  <c r="B56" i="26"/>
  <c r="R56" i="26"/>
  <c r="B56" i="30"/>
  <c r="B62" i="30" s="1"/>
  <c r="R56" i="30"/>
  <c r="Q57" i="30"/>
  <c r="R57" i="30" l="1"/>
  <c r="Q62" i="30"/>
  <c r="R62" i="30" s="1"/>
  <c r="B57" i="30"/>
</calcChain>
</file>

<file path=xl/sharedStrings.xml><?xml version="1.0" encoding="utf-8"?>
<sst xmlns="http://schemas.openxmlformats.org/spreadsheetml/2006/main" count="1253" uniqueCount="199">
  <si>
    <t>ZNEBK106211</t>
  </si>
  <si>
    <t>ZNEBK256201</t>
  </si>
  <si>
    <t>ZNEBK106222</t>
  </si>
  <si>
    <t>ZNEBK106212</t>
  </si>
  <si>
    <t>Szabadon választott tantárgyak</t>
  </si>
  <si>
    <t>ZNEBK106202</t>
  </si>
  <si>
    <t>ZNEBK106223</t>
  </si>
  <si>
    <t>ZNEBK106203</t>
  </si>
  <si>
    <t>Informatikai rendszerek tervezése, szervezése</t>
  </si>
  <si>
    <t>Alkalmazott információtechnológia</t>
  </si>
  <si>
    <t>ZNEBK106224</t>
  </si>
  <si>
    <t>ZNEBK106300</t>
  </si>
  <si>
    <t>ZNEBK106205</t>
  </si>
  <si>
    <t>ZNEBK106265</t>
  </si>
  <si>
    <t>ZNETINB2210</t>
  </si>
  <si>
    <t>ZNEBK106225</t>
  </si>
  <si>
    <t>ZNEHK026500</t>
  </si>
  <si>
    <t>Katonai műveletek és támogatásuk alapjai</t>
  </si>
  <si>
    <t>ZNEBK106221</t>
  </si>
  <si>
    <t>ZNEHK110211</t>
  </si>
  <si>
    <t>ZNEBK106226</t>
  </si>
  <si>
    <t>Informatikai rendszerek interoperabilitása</t>
  </si>
  <si>
    <t>ZNEBK216256</t>
  </si>
  <si>
    <t>Hálózatalapú műveletek</t>
  </si>
  <si>
    <t>ZNEBK216219</t>
  </si>
  <si>
    <t>ZNEBK216221</t>
  </si>
  <si>
    <t>Hírhálózatok menedzsmentje I.</t>
  </si>
  <si>
    <t>ZNEBK216222</t>
  </si>
  <si>
    <t>ZNEBK216258</t>
  </si>
  <si>
    <t>Magyarország kommunikációs infrastruktúrája II.</t>
  </si>
  <si>
    <t>ZNEBK216247</t>
  </si>
  <si>
    <t>ZNEBK106263</t>
  </si>
  <si>
    <t>ZNEBK106264</t>
  </si>
  <si>
    <t>Informatikai rendszerek biztonsága I.</t>
  </si>
  <si>
    <t>ZNEBK216224</t>
  </si>
  <si>
    <t>ZNEBK216280</t>
  </si>
  <si>
    <t>Fizikai, személyi és dokumentumbiztonság III.</t>
  </si>
  <si>
    <t>ZNEBK106266</t>
  </si>
  <si>
    <t>ZNEBK106267</t>
  </si>
  <si>
    <t>ZNEBK106268</t>
  </si>
  <si>
    <t>ZNEBK106269</t>
  </si>
  <si>
    <t>Elektronikai támadás és védelem II.</t>
  </si>
  <si>
    <t>ZNEBK106270</t>
  </si>
  <si>
    <t>ZNEBK106293</t>
  </si>
  <si>
    <t>ZNEBK106294</t>
  </si>
  <si>
    <t>ZNEBK106291</t>
  </si>
  <si>
    <t>Kognitív befolyásolási technikák</t>
  </si>
  <si>
    <t>Robot- és nanotechnológia a védelmi szférában</t>
  </si>
  <si>
    <t>ZNEBK106292</t>
  </si>
  <si>
    <t>ZNEBK106297</t>
  </si>
  <si>
    <t>V</t>
  </si>
  <si>
    <t>F</t>
  </si>
  <si>
    <t>G</t>
  </si>
  <si>
    <t>Informatikai rendszerek, alkalmazások I.</t>
  </si>
  <si>
    <t>Alkalmazott matematika VVR</t>
  </si>
  <si>
    <t>Alkalmazott elektronika</t>
  </si>
  <si>
    <t>Információs infrastruktúrák műszaki alapjai</t>
  </si>
  <si>
    <t>NATO, EU ismeretek</t>
  </si>
  <si>
    <t>Rend- és katasztrófavédelem alapjai</t>
  </si>
  <si>
    <t>levelező munkarend szerint tanuló hallgatók részére</t>
  </si>
  <si>
    <t>Hírhálózatok menedzsmentje II.</t>
  </si>
  <si>
    <t>Fizikai, személyi és dokumentumbiztonság II.</t>
  </si>
  <si>
    <t>Informatikai rendszerek biztonsága II.</t>
  </si>
  <si>
    <t>Számítógép-hálózatok elleni támadások</t>
  </si>
  <si>
    <t xml:space="preserve">VÉDELMI INFOKOMMUNIKÁCIÓS RENDSZERTERVEZŐ MESTERKÉPZÉSI SZAK - Informatikai specializáció </t>
  </si>
  <si>
    <t>Kódszám</t>
  </si>
  <si>
    <t>Tantárgy jellege</t>
  </si>
  <si>
    <t>Megnevezés</t>
  </si>
  <si>
    <t>Félév / szemeszter</t>
  </si>
  <si>
    <t>Összes kontaktóra</t>
  </si>
  <si>
    <t>Összes kredit</t>
  </si>
  <si>
    <t>kreditekhez rendelt  összes hallgatói munkaóra.</t>
  </si>
  <si>
    <t>Tantárgyfelelős</t>
  </si>
  <si>
    <t>Oktató</t>
  </si>
  <si>
    <t>1.</t>
  </si>
  <si>
    <t>2.</t>
  </si>
  <si>
    <t>3.</t>
  </si>
  <si>
    <t>4.</t>
  </si>
  <si>
    <t>Tanulmányi terület/tantárgy</t>
  </si>
  <si>
    <t>Kredit</t>
  </si>
  <si>
    <t>Számonkérés</t>
  </si>
  <si>
    <t>K</t>
  </si>
  <si>
    <t>KV</t>
  </si>
  <si>
    <t>Alkalmazott infokommunikációs technológiai alapismeretek</t>
  </si>
  <si>
    <t>Székely Gergely</t>
  </si>
  <si>
    <t>Term.tud. Tsz. Oktatói</t>
  </si>
  <si>
    <t>Fekete Károly</t>
  </si>
  <si>
    <t>Paráda István</t>
  </si>
  <si>
    <t>Négyesi Imre</t>
  </si>
  <si>
    <t>Négyesi I.</t>
  </si>
  <si>
    <t>IKT minőségbiztosítás</t>
  </si>
  <si>
    <t>Turcsányi Károly</t>
  </si>
  <si>
    <t>Haig Zsolt</t>
  </si>
  <si>
    <t>Haig , Ványa, Négyesi, Práda</t>
  </si>
  <si>
    <t>Kibertéri technológiák</t>
  </si>
  <si>
    <t>Alk. infokom. tech. alapism. heti össz. kontaktóra - össz. tanóra</t>
  </si>
  <si>
    <t>Alk. infokom. tech. alapismeretek összes kredit</t>
  </si>
  <si>
    <t>Biztonságpolitikai katonai és rendvédelmi ismeretek</t>
  </si>
  <si>
    <t>Molnár Anna</t>
  </si>
  <si>
    <t>Szendy István</t>
  </si>
  <si>
    <t>Hornyacsek Júlia</t>
  </si>
  <si>
    <t>Védelmi infokommunikációs rendszerek tervezésének, szervezésének alapjai (ZV1)</t>
  </si>
  <si>
    <t>V(Z)</t>
  </si>
  <si>
    <t>Farkas Tibor</t>
  </si>
  <si>
    <t>Bizt.pol. kat. és rendvéd. ismeretek össz. kontaktóra - össz. tanóra</t>
  </si>
  <si>
    <t>Bizt.pol. kat. és rendvéd. ismeretek összes kredit</t>
  </si>
  <si>
    <t>Elméleti alapozás összesen:</t>
  </si>
  <si>
    <t>Szakmai törzsanyag</t>
  </si>
  <si>
    <t>Munk Sándor</t>
  </si>
  <si>
    <t>Informatika-alkalmazás és informatikai támogatás (ZV1)</t>
  </si>
  <si>
    <t>Spektrumgazdálkodás</t>
  </si>
  <si>
    <t>Tóth András</t>
  </si>
  <si>
    <t>Kibervédelem alapjai (ZV1)</t>
  </si>
  <si>
    <t>Kovács László</t>
  </si>
  <si>
    <t>Kriptográfia és alkalmazásai</t>
  </si>
  <si>
    <t>Szabó András</t>
  </si>
  <si>
    <t>Felderítő és elektronikai hadviselési rendszerek  (ZV1)</t>
  </si>
  <si>
    <t xml:space="preserve">Differenciált szakmai anyag </t>
  </si>
  <si>
    <t>Informatikai rendszerek, alkalmazások II. (ZV2)</t>
  </si>
  <si>
    <t>Munk Sándor, Négyesi Imre</t>
  </si>
  <si>
    <t>Az informatika-alkalmazás megszervezése (ZV2)</t>
  </si>
  <si>
    <t>Informatikai rendszerek működtetése, felügyelete (ZV3)</t>
  </si>
  <si>
    <t>Serege Gábor</t>
  </si>
  <si>
    <t>Informatikai fejlesztés és beszerzés (ZV3)</t>
  </si>
  <si>
    <t>Diplomamunka kidolgozása</t>
  </si>
  <si>
    <t xml:space="preserve">MINDÖSSZESEN HETI KONTAKTÓRASZÁM - ÖSSZES TANÓRASZÁM </t>
  </si>
  <si>
    <t>MINDÖSSZESEN KREDIT</t>
  </si>
  <si>
    <t>5.</t>
  </si>
  <si>
    <t>Kreditet nem képező tantárgyak, gyakorlatok</t>
  </si>
  <si>
    <t>Idegen nyelv</t>
  </si>
  <si>
    <t>Szakmai gyakorlat</t>
  </si>
  <si>
    <t xml:space="preserve">Kreditet nem képezező tantárgy.,  gyak. heti összes kontaktóra szám </t>
  </si>
  <si>
    <t>Főbb tanulmányi területek kreditjeinek %-os megoszlása</t>
  </si>
  <si>
    <t>Differenciált szakmai anyag</t>
  </si>
  <si>
    <t>Szakdolgozat</t>
  </si>
  <si>
    <t>M   I  N  D  Ö  S  S  Z  E  S  E  N  :</t>
  </si>
  <si>
    <t>I  S  M  E  R  E  T  E  K   E  L  L  E  N  Ő  R  Z  É  S  E</t>
  </si>
  <si>
    <t>Számonkérés formája</t>
  </si>
  <si>
    <t>össz:</t>
  </si>
  <si>
    <t>Félévközi számonkérés</t>
  </si>
  <si>
    <t>Vizsga</t>
  </si>
  <si>
    <t>F+V</t>
  </si>
  <si>
    <t xml:space="preserve">VÉDELMI INFOKOMMUNIKÁCIÓS RENDSZERTERVEZŐ MESTERKÉPZÉSI SZAK - Kommunikációs specializáció </t>
  </si>
  <si>
    <t>Korszerű technológiák a védelmi infokommunikációs hálózatokban (ZV2)</t>
  </si>
  <si>
    <t>V(ZV)</t>
  </si>
  <si>
    <t>Katonai kommunikációs rendszerek tervezése I. (ZV3)</t>
  </si>
  <si>
    <t>G(Z)</t>
  </si>
  <si>
    <t>Horváth Zoltán</t>
  </si>
  <si>
    <t>Magyarország kommunikációs infrastruktúrája I. (ZV3)</t>
  </si>
  <si>
    <t xml:space="preserve">Záróvizsga </t>
  </si>
  <si>
    <t xml:space="preserve">VÉDELMI INFOKOMMUNIKÁCIÓS RENDSZERTERVEZŐ MESTERKÉPZÉSI SZAK - Infokommunikációs specializáció </t>
  </si>
  <si>
    <t>Kommunikációs rendszerek tervezése II. (ZV3)</t>
  </si>
  <si>
    <t>F(Z)</t>
  </si>
  <si>
    <t xml:space="preserve">VÉDELMI INFOKOMMUNIKÁCIÓS RENDSZERTERVEZŐ MESTERKÉPZÉSI SZAK - Információbiztonsági specializáció </t>
  </si>
  <si>
    <t>Szakmai törzsany. heti összes kontaktóra szám - összes tanóraszám</t>
  </si>
  <si>
    <t>Szakmai törzsany. összes kredit</t>
  </si>
  <si>
    <t>Ványa László</t>
  </si>
  <si>
    <t>Számítógép-hálózatok támadása és védelme (ZV2)</t>
  </si>
  <si>
    <t>Az információbiztonság tervezése és szervezése (ZV3)</t>
  </si>
  <si>
    <t>Honvédelmi feladatot ellátó szervezetek információbiztonsága (ZV3)</t>
  </si>
  <si>
    <t>Kerti András</t>
  </si>
  <si>
    <t>Elektronikai támadás és védelem I. (ZV2)</t>
  </si>
  <si>
    <t xml:space="preserve">Információbiztonsági kockázatmenedzsment </t>
  </si>
  <si>
    <t xml:space="preserve">VÉDELMI INFOKOMMUNIKÁCIÓS RENDSZERTERVEZŐ MESTERKÉPZÉSI SZAK - Rejtjelfelügyeleti specializáció </t>
  </si>
  <si>
    <t>kV</t>
  </si>
  <si>
    <t>Információbiztonsági kockázatmenedzsment</t>
  </si>
  <si>
    <t>Rejtjelbiztonság elmélete (ZV3)</t>
  </si>
  <si>
    <t>Rejtjelbiztonság megvalósítása a védelmi szférában (ZV3)</t>
  </si>
  <si>
    <t xml:space="preserve">VÉDELMI INFOKOMMUNIKÁCIÓS RENDSZERTERVEZŐ MESTERKÉPZÉSI SZAK - Információs műveletek specializáció </t>
  </si>
  <si>
    <t>Műveleti biztonság és megtévesztés (ZV3)</t>
  </si>
  <si>
    <t>Felderítő és elektronikai hadviselési eszközök, eljárások (ZV2)</t>
  </si>
  <si>
    <t>Ványa lászló</t>
  </si>
  <si>
    <t>Számítógép-hálózati hadviselés (ZV2)</t>
  </si>
  <si>
    <t>Boldizsár Gábor</t>
  </si>
  <si>
    <t xml:space="preserve">Boldizsár, Padányi </t>
  </si>
  <si>
    <t>Információs műveletek vezetése (ZV3)</t>
  </si>
  <si>
    <t>TANÓRA-, KREDIT- ÉS VIZSGATERV</t>
  </si>
  <si>
    <t>félévi kontaktóra szám</t>
  </si>
  <si>
    <t>Diff. szakmai any. heti összes kontaktóra szám - összes tanóraszám</t>
  </si>
  <si>
    <t>Dif. szakmai any. összes kredit</t>
  </si>
  <si>
    <t>VÉDELMI INFOKOMMUNIKÁCIÓS RENDSZERSZERVEZŐ MESTERKÉPZÉSI SZAK - Informatikai specializáció ÖSSZESÍTŐ</t>
  </si>
  <si>
    <t>VÉDELMI INFOKOMMUNIKÁCIÓS RENDSZERSZERVEZŐ MESTERKÉPZÉSI SZAK - Kommunikációs specializáció ÖSSZESÍTŐ</t>
  </si>
  <si>
    <t>VÉDELMI INFOKOMMUNIKÁCIÓS RENDSZERSZERVEZŐ MESTERKÉPZÉSI SZAK - Infokommunikációs specializáció ÖSSZESÍTŐ</t>
  </si>
  <si>
    <t>VÉDELMI INFOKOMMUNIKÁCIÓS RENDSZERSZERVEZŐ MESTERKÉPZÉSI SZAK - Információbiztonsági specializáció ÖSSZESÍTŐ</t>
  </si>
  <si>
    <t>VÉDELMI INFOKOMMUNIKÁCIÓS RENDSZERSZERVEZŐ MESTERKÉPZÉSI SZAK - Rejtjelfelügyeleti specializáció ÖSSZESÍTŐ</t>
  </si>
  <si>
    <t>VÉDELMI INFOKOMMUNIKÁCIÓS RENDSZERSZERVEZŐ MESTERKÉPZÉSI SZAK - Információs műveletek specializáció ÖSSZESÍTŐ</t>
  </si>
  <si>
    <t>HIEHM19</t>
  </si>
  <si>
    <t>HIEHM18</t>
  </si>
  <si>
    <t>HIEHM17</t>
  </si>
  <si>
    <t>HIEHM14</t>
  </si>
  <si>
    <t>HIEHM20</t>
  </si>
  <si>
    <t>HIEHM21</t>
  </si>
  <si>
    <t>HIEHM16</t>
  </si>
  <si>
    <t>HIEHM15</t>
  </si>
  <si>
    <t>HIEHM22</t>
  </si>
  <si>
    <t>HIEHM23</t>
  </si>
  <si>
    <t>HVIROMT1</t>
  </si>
  <si>
    <t>HIEHM24</t>
  </si>
  <si>
    <t>Németh András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</si>
</sst>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name val="Arial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1"/>
      <name val="Arial"/>
      <family val="2"/>
      <charset val="238"/>
    </font>
    <font>
      <sz val="11"/>
      <name val="Arial Narrow"/>
      <family val="2"/>
      <charset val="238"/>
    </font>
    <font>
      <b/>
      <sz val="11"/>
      <name val="Arial CE"/>
      <charset val="238"/>
    </font>
    <font>
      <b/>
      <i/>
      <sz val="11"/>
      <name val="Arial CE"/>
      <charset val="238"/>
    </font>
    <font>
      <b/>
      <i/>
      <sz val="12"/>
      <name val="Arial CE"/>
      <charset val="238"/>
    </font>
    <font>
      <sz val="13"/>
      <name val="Arial CE"/>
      <family val="2"/>
      <charset val="238"/>
    </font>
    <font>
      <b/>
      <sz val="13"/>
      <name val="Arial CE"/>
      <family val="2"/>
      <charset val="238"/>
    </font>
    <font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59999389629810485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63">
    <xf numFmtId="0" fontId="0" fillId="0" borderId="0" xfId="0"/>
    <xf numFmtId="0" fontId="0" fillId="0" borderId="0" xfId="0" applyBorder="1"/>
    <xf numFmtId="0" fontId="4" fillId="2" borderId="16" xfId="3" applyFont="1" applyFill="1" applyBorder="1" applyAlignment="1">
      <alignment horizontal="center" vertical="center"/>
    </xf>
    <xf numFmtId="0" fontId="7" fillId="2" borderId="18" xfId="3" applyFont="1" applyFill="1" applyBorder="1" applyAlignment="1">
      <alignment horizontal="center" textRotation="90" wrapText="1"/>
    </xf>
    <xf numFmtId="0" fontId="7" fillId="2" borderId="19" xfId="3" applyFont="1" applyFill="1" applyBorder="1" applyAlignment="1">
      <alignment horizontal="center" textRotation="90"/>
    </xf>
    <xf numFmtId="0" fontId="7" fillId="2" borderId="20" xfId="3" applyFont="1" applyFill="1" applyBorder="1" applyAlignment="1">
      <alignment horizontal="center" textRotation="90"/>
    </xf>
    <xf numFmtId="0" fontId="7" fillId="2" borderId="19" xfId="3" applyFont="1" applyFill="1" applyBorder="1" applyAlignment="1">
      <alignment horizontal="center" textRotation="90" wrapText="1"/>
    </xf>
    <xf numFmtId="0" fontId="7" fillId="2" borderId="20" xfId="3" applyFont="1" applyFill="1" applyBorder="1" applyAlignment="1">
      <alignment horizontal="center" textRotation="90" wrapText="1"/>
    </xf>
    <xf numFmtId="0" fontId="8" fillId="4" borderId="21" xfId="3" applyFont="1" applyFill="1" applyBorder="1" applyAlignment="1">
      <alignment horizontal="center"/>
    </xf>
    <xf numFmtId="0" fontId="8" fillId="4" borderId="22" xfId="3" applyFont="1" applyFill="1" applyBorder="1"/>
    <xf numFmtId="0" fontId="5" fillId="4" borderId="22" xfId="3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/>
    <xf numFmtId="0" fontId="0" fillId="0" borderId="25" xfId="0" applyBorder="1" applyAlignment="1">
      <alignment horizontal="center"/>
    </xf>
    <xf numFmtId="0" fontId="8" fillId="0" borderId="25" xfId="3" applyFont="1" applyFill="1" applyBorder="1" applyAlignment="1">
      <alignment horizontal="center"/>
    </xf>
    <xf numFmtId="1" fontId="9" fillId="0" borderId="26" xfId="3" applyNumberFormat="1" applyFont="1" applyFill="1" applyBorder="1" applyAlignment="1">
      <alignment horizontal="center"/>
    </xf>
    <xf numFmtId="0" fontId="9" fillId="0" borderId="26" xfId="3" applyFont="1" applyFill="1" applyBorder="1" applyAlignment="1">
      <alignment horizontal="center"/>
    </xf>
    <xf numFmtId="0" fontId="8" fillId="0" borderId="26" xfId="3" applyFont="1" applyFill="1" applyBorder="1"/>
    <xf numFmtId="1" fontId="8" fillId="2" borderId="26" xfId="3" applyNumberFormat="1" applyFont="1" applyFill="1" applyBorder="1" applyAlignment="1">
      <alignment horizontal="right"/>
    </xf>
    <xf numFmtId="1" fontId="8" fillId="2" borderId="26" xfId="3" applyNumberFormat="1" applyFont="1" applyFill="1" applyBorder="1"/>
    <xf numFmtId="0" fontId="1" fillId="0" borderId="27" xfId="3" applyFont="1" applyBorder="1"/>
    <xf numFmtId="0" fontId="0" fillId="0" borderId="26" xfId="0" applyBorder="1" applyAlignment="1">
      <alignment horizontal="center"/>
    </xf>
    <xf numFmtId="0" fontId="0" fillId="0" borderId="26" xfId="0" applyBorder="1"/>
    <xf numFmtId="0" fontId="0" fillId="0" borderId="28" xfId="0" applyBorder="1" applyAlignment="1">
      <alignment horizontal="center"/>
    </xf>
    <xf numFmtId="0" fontId="8" fillId="0" borderId="28" xfId="3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Fill="1" applyBorder="1"/>
    <xf numFmtId="0" fontId="1" fillId="0" borderId="27" xfId="3" applyFont="1" applyFill="1" applyBorder="1"/>
    <xf numFmtId="0" fontId="8" fillId="2" borderId="23" xfId="3" applyFont="1" applyFill="1" applyBorder="1"/>
    <xf numFmtId="0" fontId="8" fillId="2" borderId="26" xfId="3" applyFont="1" applyFill="1" applyBorder="1"/>
    <xf numFmtId="0" fontId="5" fillId="2" borderId="28" xfId="3" applyFont="1" applyFill="1" applyBorder="1" applyAlignment="1">
      <alignment horizontal="center"/>
    </xf>
    <xf numFmtId="1" fontId="5" fillId="2" borderId="26" xfId="3" applyNumberFormat="1" applyFont="1" applyFill="1" applyBorder="1" applyAlignment="1">
      <alignment horizontal="center"/>
    </xf>
    <xf numFmtId="0" fontId="5" fillId="2" borderId="26" xfId="3" applyFont="1" applyFill="1" applyBorder="1"/>
    <xf numFmtId="1" fontId="5" fillId="2" borderId="26" xfId="3" applyNumberFormat="1" applyFont="1" applyFill="1" applyBorder="1" applyAlignment="1">
      <alignment horizontal="right"/>
    </xf>
    <xf numFmtId="1" fontId="5" fillId="2" borderId="26" xfId="3" applyNumberFormat="1" applyFont="1" applyFill="1" applyBorder="1"/>
    <xf numFmtId="0" fontId="8" fillId="2" borderId="31" xfId="3" applyFont="1" applyFill="1" applyBorder="1"/>
    <xf numFmtId="0" fontId="8" fillId="2" borderId="32" xfId="3" applyFont="1" applyFill="1" applyBorder="1"/>
    <xf numFmtId="0" fontId="5" fillId="2" borderId="33" xfId="3" applyFont="1" applyFill="1" applyBorder="1" applyAlignment="1">
      <alignment horizontal="center"/>
    </xf>
    <xf numFmtId="0" fontId="5" fillId="2" borderId="32" xfId="3" applyFont="1" applyFill="1" applyBorder="1"/>
    <xf numFmtId="1" fontId="5" fillId="2" borderId="32" xfId="3" applyNumberFormat="1" applyFont="1" applyFill="1" applyBorder="1" applyAlignment="1">
      <alignment horizontal="center"/>
    </xf>
    <xf numFmtId="0" fontId="5" fillId="2" borderId="32" xfId="3" applyFont="1" applyFill="1" applyBorder="1" applyAlignment="1">
      <alignment horizontal="right"/>
    </xf>
    <xf numFmtId="1" fontId="5" fillId="2" borderId="32" xfId="3" applyNumberFormat="1" applyFont="1" applyFill="1" applyBorder="1"/>
    <xf numFmtId="1" fontId="5" fillId="2" borderId="32" xfId="3" applyNumberFormat="1" applyFont="1" applyFill="1" applyBorder="1" applyAlignment="1">
      <alignment horizontal="right"/>
    </xf>
    <xf numFmtId="0" fontId="5" fillId="4" borderId="36" xfId="3" applyFont="1" applyFill="1" applyBorder="1" applyAlignment="1">
      <alignment horizontal="center"/>
    </xf>
    <xf numFmtId="0" fontId="5" fillId="4" borderId="24" xfId="3" applyFont="1" applyFill="1" applyBorder="1"/>
    <xf numFmtId="0" fontId="5" fillId="4" borderId="24" xfId="3" applyFont="1" applyFill="1" applyBorder="1" applyAlignment="1">
      <alignment horizontal="center"/>
    </xf>
    <xf numFmtId="0" fontId="8" fillId="4" borderId="24" xfId="3" applyFont="1" applyFill="1" applyBorder="1"/>
    <xf numFmtId="0" fontId="8" fillId="4" borderId="24" xfId="3" applyFont="1" applyFill="1" applyBorder="1" applyAlignment="1">
      <alignment horizontal="right"/>
    </xf>
    <xf numFmtId="0" fontId="1" fillId="0" borderId="23" xfId="1" applyFont="1" applyBorder="1" applyAlignment="1">
      <alignment horizontal="center" wrapText="1"/>
    </xf>
    <xf numFmtId="0" fontId="8" fillId="0" borderId="26" xfId="3" applyFont="1" applyBorder="1"/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6" xfId="0" applyFont="1" applyBorder="1"/>
    <xf numFmtId="0" fontId="5" fillId="2" borderId="26" xfId="3" applyFont="1" applyFill="1" applyBorder="1" applyAlignment="1">
      <alignment horizontal="center"/>
    </xf>
    <xf numFmtId="0" fontId="5" fillId="2" borderId="26" xfId="3" applyFont="1" applyFill="1" applyBorder="1" applyAlignment="1">
      <alignment horizontal="right"/>
    </xf>
    <xf numFmtId="0" fontId="5" fillId="2" borderId="32" xfId="3" applyFont="1" applyFill="1" applyBorder="1" applyAlignment="1">
      <alignment horizontal="center"/>
    </xf>
    <xf numFmtId="0" fontId="8" fillId="2" borderId="39" xfId="3" applyFont="1" applyFill="1" applyBorder="1"/>
    <xf numFmtId="0" fontId="8" fillId="2" borderId="40" xfId="3" applyFont="1" applyFill="1" applyBorder="1"/>
    <xf numFmtId="1" fontId="5" fillId="2" borderId="22" xfId="3" applyNumberFormat="1" applyFont="1" applyFill="1" applyBorder="1"/>
    <xf numFmtId="0" fontId="5" fillId="2" borderId="22" xfId="3" applyFont="1" applyFill="1" applyBorder="1" applyAlignment="1">
      <alignment horizontal="center"/>
    </xf>
    <xf numFmtId="0" fontId="8" fillId="2" borderId="22" xfId="3" applyFont="1" applyFill="1" applyBorder="1"/>
    <xf numFmtId="1" fontId="5" fillId="2" borderId="22" xfId="3" applyNumberFormat="1" applyFont="1" applyFill="1" applyBorder="1" applyAlignment="1">
      <alignment horizontal="center"/>
    </xf>
    <xf numFmtId="0" fontId="8" fillId="2" borderId="44" xfId="3" applyFont="1" applyFill="1" applyBorder="1"/>
    <xf numFmtId="0" fontId="8" fillId="2" borderId="45" xfId="3" applyFont="1" applyFill="1" applyBorder="1"/>
    <xf numFmtId="0" fontId="10" fillId="0" borderId="38" xfId="2" applyFont="1" applyBorder="1" applyAlignment="1">
      <alignment horizontal="center"/>
    </xf>
    <xf numFmtId="0" fontId="10" fillId="0" borderId="26" xfId="2" applyFont="1" applyBorder="1"/>
    <xf numFmtId="0" fontId="3" fillId="0" borderId="26" xfId="3" applyFont="1" applyBorder="1" applyAlignment="1">
      <alignment horizontal="center"/>
    </xf>
    <xf numFmtId="0" fontId="10" fillId="0" borderId="26" xfId="3" applyFont="1" applyFill="1" applyBorder="1" applyAlignment="1">
      <alignment horizontal="center"/>
    </xf>
    <xf numFmtId="0" fontId="10" fillId="0" borderId="26" xfId="3" applyFont="1" applyBorder="1" applyAlignment="1">
      <alignment horizontal="center"/>
    </xf>
    <xf numFmtId="0" fontId="3" fillId="0" borderId="26" xfId="3" applyFont="1" applyFill="1" applyBorder="1" applyAlignment="1">
      <alignment horizontal="center"/>
    </xf>
    <xf numFmtId="0" fontId="8" fillId="2" borderId="46" xfId="3" applyFont="1" applyFill="1" applyBorder="1"/>
    <xf numFmtId="0" fontId="8" fillId="2" borderId="29" xfId="3" applyFont="1" applyFill="1" applyBorder="1"/>
    <xf numFmtId="0" fontId="8" fillId="2" borderId="26" xfId="3" applyFont="1" applyFill="1" applyBorder="1" applyAlignment="1">
      <alignment horizontal="center"/>
    </xf>
    <xf numFmtId="0" fontId="8" fillId="2" borderId="47" xfId="3" applyFont="1" applyFill="1" applyBorder="1"/>
    <xf numFmtId="0" fontId="8" fillId="2" borderId="32" xfId="3" applyFont="1" applyFill="1" applyBorder="1" applyAlignment="1">
      <alignment horizontal="center"/>
    </xf>
    <xf numFmtId="0" fontId="8" fillId="4" borderId="24" xfId="3" applyFont="1" applyFill="1" applyBorder="1" applyAlignment="1">
      <alignment horizontal="center"/>
    </xf>
    <xf numFmtId="0" fontId="10" fillId="0" borderId="38" xfId="3" applyFont="1" applyBorder="1" applyAlignment="1">
      <alignment horizontal="center"/>
    </xf>
    <xf numFmtId="0" fontId="10" fillId="0" borderId="38" xfId="3" applyFont="1" applyBorder="1"/>
    <xf numFmtId="0" fontId="10" fillId="0" borderId="36" xfId="2" applyFont="1" applyFill="1" applyBorder="1" applyAlignment="1">
      <alignment horizontal="left"/>
    </xf>
    <xf numFmtId="0" fontId="10" fillId="0" borderId="24" xfId="3" applyFont="1" applyBorder="1" applyAlignment="1">
      <alignment horizontal="center"/>
    </xf>
    <xf numFmtId="0" fontId="10" fillId="0" borderId="51" xfId="3" applyFont="1" applyBorder="1"/>
    <xf numFmtId="0" fontId="8" fillId="0" borderId="24" xfId="3" applyFont="1" applyBorder="1" applyAlignment="1">
      <alignment horizontal="center"/>
    </xf>
    <xf numFmtId="1" fontId="8" fillId="2" borderId="24" xfId="3" applyNumberFormat="1" applyFont="1" applyFill="1" applyBorder="1" applyAlignment="1">
      <alignment horizontal="right"/>
    </xf>
    <xf numFmtId="1" fontId="8" fillId="2" borderId="24" xfId="3" applyNumberFormat="1" applyFont="1" applyFill="1" applyBorder="1"/>
    <xf numFmtId="0" fontId="10" fillId="0" borderId="23" xfId="2" applyFont="1" applyFill="1" applyBorder="1" applyAlignment="1">
      <alignment horizontal="left"/>
    </xf>
    <xf numFmtId="0" fontId="10" fillId="0" borderId="0" xfId="3" applyFont="1" applyFill="1" applyBorder="1"/>
    <xf numFmtId="0" fontId="7" fillId="0" borderId="26" xfId="3" applyFont="1" applyFill="1" applyBorder="1" applyAlignment="1">
      <alignment horizontal="center"/>
    </xf>
    <xf numFmtId="0" fontId="1" fillId="0" borderId="26" xfId="3" applyFont="1" applyFill="1" applyBorder="1" applyAlignment="1">
      <alignment horizontal="center"/>
    </xf>
    <xf numFmtId="0" fontId="8" fillId="0" borderId="26" xfId="3" applyFont="1" applyFill="1" applyBorder="1" applyAlignment="1">
      <alignment horizontal="center"/>
    </xf>
    <xf numFmtId="0" fontId="5" fillId="2" borderId="52" xfId="3" applyFont="1" applyFill="1" applyBorder="1" applyAlignment="1">
      <alignment horizontal="center"/>
    </xf>
    <xf numFmtId="1" fontId="2" fillId="2" borderId="19" xfId="3" applyNumberFormat="1" applyFont="1" applyFill="1" applyBorder="1" applyAlignment="1">
      <alignment horizontal="center"/>
    </xf>
    <xf numFmtId="0" fontId="8" fillId="2" borderId="19" xfId="3" applyFont="1" applyFill="1" applyBorder="1" applyAlignment="1">
      <alignment horizontal="center"/>
    </xf>
    <xf numFmtId="0" fontId="8" fillId="2" borderId="53" xfId="3" applyFont="1" applyFill="1" applyBorder="1"/>
    <xf numFmtId="0" fontId="8" fillId="2" borderId="42" xfId="3" applyFont="1" applyFill="1" applyBorder="1"/>
    <xf numFmtId="0" fontId="2" fillId="2" borderId="10" xfId="3" applyFont="1" applyFill="1" applyBorder="1" applyAlignment="1">
      <alignment horizontal="center"/>
    </xf>
    <xf numFmtId="0" fontId="8" fillId="2" borderId="40" xfId="3" applyFont="1" applyFill="1" applyBorder="1" applyAlignment="1">
      <alignment horizontal="center"/>
    </xf>
    <xf numFmtId="1" fontId="2" fillId="2" borderId="40" xfId="3" applyNumberFormat="1" applyFont="1" applyFill="1" applyBorder="1" applyAlignment="1">
      <alignment horizontal="center"/>
    </xf>
    <xf numFmtId="1" fontId="2" fillId="2" borderId="40" xfId="3" applyNumberFormat="1" applyFont="1" applyFill="1" applyBorder="1" applyAlignment="1">
      <alignment horizontal="right"/>
    </xf>
    <xf numFmtId="0" fontId="8" fillId="0" borderId="8" xfId="3" applyFont="1" applyFill="1" applyBorder="1"/>
    <xf numFmtId="0" fontId="8" fillId="0" borderId="52" xfId="3" applyFont="1" applyFill="1" applyBorder="1"/>
    <xf numFmtId="0" fontId="2" fillId="0" borderId="52" xfId="3" applyFont="1" applyFill="1" applyBorder="1" applyAlignment="1">
      <alignment horizontal="center"/>
    </xf>
    <xf numFmtId="0" fontId="8" fillId="0" borderId="52" xfId="3" applyFont="1" applyFill="1" applyBorder="1" applyAlignment="1">
      <alignment horizontal="center"/>
    </xf>
    <xf numFmtId="1" fontId="2" fillId="0" borderId="52" xfId="3" applyNumberFormat="1" applyFont="1" applyFill="1" applyBorder="1" applyAlignment="1">
      <alignment horizontal="center"/>
    </xf>
    <xf numFmtId="1" fontId="2" fillId="0" borderId="52" xfId="3" applyNumberFormat="1" applyFont="1" applyFill="1" applyBorder="1" applyAlignment="1">
      <alignment horizontal="right"/>
    </xf>
    <xf numFmtId="0" fontId="5" fillId="4" borderId="53" xfId="3" applyFont="1" applyFill="1" applyBorder="1" applyAlignment="1">
      <alignment horizontal="center"/>
    </xf>
    <xf numFmtId="0" fontId="8" fillId="4" borderId="42" xfId="3" applyFont="1" applyFill="1" applyBorder="1"/>
    <xf numFmtId="0" fontId="5" fillId="4" borderId="55" xfId="3" applyFont="1" applyFill="1" applyBorder="1" applyAlignment="1">
      <alignment horizontal="center"/>
    </xf>
    <xf numFmtId="0" fontId="8" fillId="4" borderId="42" xfId="3" applyFont="1" applyFill="1" applyBorder="1" applyAlignment="1">
      <alignment horizontal="center"/>
    </xf>
    <xf numFmtId="1" fontId="2" fillId="4" borderId="42" xfId="3" applyNumberFormat="1" applyFont="1" applyFill="1" applyBorder="1" applyAlignment="1">
      <alignment horizontal="center"/>
    </xf>
    <xf numFmtId="1" fontId="2" fillId="4" borderId="56" xfId="3" applyNumberFormat="1" applyFont="1" applyFill="1" applyBorder="1" applyAlignment="1">
      <alignment horizontal="center"/>
    </xf>
    <xf numFmtId="0" fontId="11" fillId="0" borderId="57" xfId="3" applyFont="1" applyBorder="1"/>
    <xf numFmtId="0" fontId="8" fillId="0" borderId="23" xfId="2" applyFont="1" applyFill="1" applyBorder="1" applyAlignment="1">
      <alignment horizontal="left"/>
    </xf>
    <xf numFmtId="0" fontId="10" fillId="0" borderId="38" xfId="3" applyFont="1" applyFill="1" applyBorder="1"/>
    <xf numFmtId="1" fontId="8" fillId="2" borderId="30" xfId="3" applyNumberFormat="1" applyFont="1" applyFill="1" applyBorder="1" applyAlignment="1">
      <alignment horizontal="right"/>
    </xf>
    <xf numFmtId="0" fontId="12" fillId="0" borderId="58" xfId="2" applyFont="1" applyFill="1" applyBorder="1" applyAlignment="1">
      <alignment horizontal="left" vertical="center" wrapText="1"/>
    </xf>
    <xf numFmtId="0" fontId="11" fillId="0" borderId="32" xfId="3" applyFont="1" applyBorder="1" applyAlignment="1">
      <alignment horizontal="center"/>
    </xf>
    <xf numFmtId="0" fontId="8" fillId="0" borderId="32" xfId="3" applyFont="1" applyBorder="1" applyAlignment="1">
      <alignment horizontal="center"/>
    </xf>
    <xf numFmtId="0" fontId="13" fillId="2" borderId="59" xfId="3" applyFont="1" applyFill="1" applyBorder="1" applyAlignment="1">
      <alignment horizontal="left" vertical="center" wrapText="1"/>
    </xf>
    <xf numFmtId="0" fontId="11" fillId="2" borderId="48" xfId="3" applyFont="1" applyFill="1" applyBorder="1" applyAlignment="1">
      <alignment horizontal="center"/>
    </xf>
    <xf numFmtId="0" fontId="5" fillId="2" borderId="60" xfId="3" applyFont="1" applyFill="1" applyBorder="1" applyAlignment="1">
      <alignment horizontal="center"/>
    </xf>
    <xf numFmtId="0" fontId="14" fillId="2" borderId="48" xfId="3" applyFont="1" applyFill="1" applyBorder="1" applyAlignment="1">
      <alignment horizontal="center"/>
    </xf>
    <xf numFmtId="0" fontId="8" fillId="2" borderId="48" xfId="3" applyFont="1" applyFill="1" applyBorder="1" applyAlignment="1">
      <alignment horizontal="center"/>
    </xf>
    <xf numFmtId="1" fontId="14" fillId="2" borderId="48" xfId="3" applyNumberFormat="1" applyFont="1" applyFill="1" applyBorder="1" applyAlignment="1">
      <alignment horizontal="right"/>
    </xf>
    <xf numFmtId="164" fontId="5" fillId="2" borderId="63" xfId="3" applyNumberFormat="1" applyFont="1" applyFill="1" applyBorder="1" applyAlignment="1">
      <alignment horizontal="center"/>
    </xf>
    <xf numFmtId="0" fontId="5" fillId="2" borderId="63" xfId="3" applyFont="1" applyFill="1" applyBorder="1" applyAlignment="1">
      <alignment horizontal="left"/>
    </xf>
    <xf numFmtId="1" fontId="5" fillId="2" borderId="63" xfId="3" applyNumberFormat="1" applyFont="1" applyFill="1" applyBorder="1" applyAlignment="1">
      <alignment horizontal="center"/>
    </xf>
    <xf numFmtId="0" fontId="5" fillId="2" borderId="63" xfId="3" applyFont="1" applyFill="1" applyBorder="1" applyAlignment="1">
      <alignment horizontal="center"/>
    </xf>
    <xf numFmtId="1" fontId="8" fillId="2" borderId="64" xfId="3" applyNumberFormat="1" applyFont="1" applyFill="1" applyBorder="1" applyAlignment="1">
      <alignment horizontal="right"/>
    </xf>
    <xf numFmtId="164" fontId="5" fillId="2" borderId="32" xfId="3" applyNumberFormat="1" applyFont="1" applyFill="1" applyBorder="1" applyAlignment="1">
      <alignment horizontal="center"/>
    </xf>
    <xf numFmtId="0" fontId="5" fillId="2" borderId="42" xfId="3" applyFont="1" applyFill="1" applyBorder="1" applyAlignment="1">
      <alignment horizontal="left"/>
    </xf>
    <xf numFmtId="0" fontId="5" fillId="2" borderId="29" xfId="3" applyFont="1" applyFill="1" applyBorder="1" applyAlignment="1">
      <alignment horizontal="center"/>
    </xf>
    <xf numFmtId="0" fontId="15" fillId="2" borderId="51" xfId="3" applyFont="1" applyFill="1" applyBorder="1" applyAlignment="1">
      <alignment horizontal="center"/>
    </xf>
    <xf numFmtId="0" fontId="16" fillId="2" borderId="19" xfId="3" applyFont="1" applyFill="1" applyBorder="1" applyAlignment="1">
      <alignment horizontal="left"/>
    </xf>
    <xf numFmtId="1" fontId="15" fillId="2" borderId="19" xfId="3" applyNumberFormat="1" applyFont="1" applyFill="1" applyBorder="1" applyAlignment="1">
      <alignment horizontal="center"/>
    </xf>
    <xf numFmtId="0" fontId="15" fillId="2" borderId="19" xfId="3" applyFont="1" applyFill="1" applyBorder="1" applyAlignment="1">
      <alignment horizontal="center"/>
    </xf>
    <xf numFmtId="0" fontId="5" fillId="2" borderId="38" xfId="3" applyFont="1" applyFill="1" applyBorder="1" applyAlignment="1">
      <alignment horizontal="center"/>
    </xf>
    <xf numFmtId="0" fontId="5" fillId="2" borderId="24" xfId="3" applyFont="1" applyFill="1" applyBorder="1"/>
    <xf numFmtId="0" fontId="5" fillId="2" borderId="24" xfId="3" applyFont="1" applyFill="1" applyBorder="1" applyAlignment="1">
      <alignment horizontal="center"/>
    </xf>
    <xf numFmtId="1" fontId="14" fillId="2" borderId="37" xfId="3" applyNumberFormat="1" applyFont="1" applyFill="1" applyBorder="1" applyAlignment="1">
      <alignment horizontal="right"/>
    </xf>
    <xf numFmtId="0" fontId="5" fillId="2" borderId="26" xfId="3" applyFont="1" applyFill="1" applyBorder="1" applyAlignment="1">
      <alignment horizontal="left"/>
    </xf>
    <xf numFmtId="1" fontId="14" fillId="2" borderId="27" xfId="3" applyNumberFormat="1" applyFont="1" applyFill="1" applyBorder="1" applyAlignment="1">
      <alignment horizontal="right"/>
    </xf>
    <xf numFmtId="0" fontId="5" fillId="2" borderId="49" xfId="3" applyFont="1" applyFill="1" applyBorder="1" applyAlignment="1">
      <alignment horizontal="center"/>
    </xf>
    <xf numFmtId="0" fontId="5" fillId="2" borderId="50" xfId="3" applyFont="1" applyFill="1" applyBorder="1"/>
    <xf numFmtId="1" fontId="5" fillId="2" borderId="50" xfId="3" applyNumberFormat="1" applyFont="1" applyFill="1" applyBorder="1" applyAlignment="1">
      <alignment horizontal="center"/>
    </xf>
    <xf numFmtId="0" fontId="5" fillId="2" borderId="50" xfId="3" applyFont="1" applyFill="1" applyBorder="1" applyAlignment="1">
      <alignment horizontal="center"/>
    </xf>
    <xf numFmtId="1" fontId="14" fillId="2" borderId="68" xfId="3" applyNumberFormat="1" applyFont="1" applyFill="1" applyBorder="1" applyAlignment="1">
      <alignment horizontal="right"/>
    </xf>
    <xf numFmtId="0" fontId="8" fillId="0" borderId="6" xfId="3" applyFont="1" applyFill="1" applyBorder="1"/>
    <xf numFmtId="0" fontId="8" fillId="0" borderId="0" xfId="3" applyFont="1" applyFill="1" applyBorder="1"/>
    <xf numFmtId="0" fontId="8" fillId="0" borderId="69" xfId="3" applyFont="1" applyFill="1" applyBorder="1"/>
    <xf numFmtId="0" fontId="5" fillId="3" borderId="70" xfId="3" applyFont="1" applyFill="1" applyBorder="1" applyAlignment="1">
      <alignment horizontal="center"/>
    </xf>
    <xf numFmtId="0" fontId="8" fillId="3" borderId="71" xfId="3" applyFont="1" applyFill="1" applyBorder="1" applyAlignment="1">
      <alignment horizontal="center"/>
    </xf>
    <xf numFmtId="0" fontId="8" fillId="3" borderId="72" xfId="3" applyFont="1" applyFill="1" applyBorder="1" applyAlignment="1">
      <alignment horizontal="center"/>
    </xf>
    <xf numFmtId="0" fontId="8" fillId="0" borderId="73" xfId="3" applyFont="1" applyFill="1" applyBorder="1"/>
    <xf numFmtId="0" fontId="14" fillId="3" borderId="51" xfId="3" applyFont="1" applyFill="1" applyBorder="1"/>
    <xf numFmtId="0" fontId="1" fillId="3" borderId="0" xfId="3" applyFill="1"/>
    <xf numFmtId="0" fontId="14" fillId="3" borderId="26" xfId="3" applyFont="1" applyFill="1" applyBorder="1" applyAlignment="1">
      <alignment horizontal="center" vertical="center"/>
    </xf>
    <xf numFmtId="0" fontId="14" fillId="3" borderId="74" xfId="3" applyFont="1" applyFill="1" applyBorder="1" applyAlignment="1">
      <alignment horizontal="center"/>
    </xf>
    <xf numFmtId="0" fontId="14" fillId="3" borderId="38" xfId="3" applyFont="1" applyFill="1" applyBorder="1"/>
    <xf numFmtId="0" fontId="14" fillId="3" borderId="75" xfId="3" applyFont="1" applyFill="1" applyBorder="1"/>
    <xf numFmtId="0" fontId="8" fillId="3" borderId="76" xfId="3" applyFont="1" applyFill="1" applyBorder="1" applyAlignment="1">
      <alignment horizontal="center"/>
    </xf>
    <xf numFmtId="0" fontId="8" fillId="3" borderId="77" xfId="3" applyFont="1" applyFill="1" applyBorder="1" applyAlignment="1">
      <alignment horizontal="center"/>
    </xf>
    <xf numFmtId="0" fontId="14" fillId="3" borderId="78" xfId="3" applyFont="1" applyFill="1" applyBorder="1" applyAlignment="1">
      <alignment horizontal="center"/>
    </xf>
    <xf numFmtId="0" fontId="14" fillId="3" borderId="76" xfId="3" applyFont="1" applyFill="1" applyBorder="1" applyAlignment="1">
      <alignment horizontal="center"/>
    </xf>
    <xf numFmtId="0" fontId="14" fillId="3" borderId="77" xfId="3" applyFont="1" applyFill="1" applyBorder="1" applyAlignment="1">
      <alignment horizontal="center"/>
    </xf>
    <xf numFmtId="0" fontId="14" fillId="3" borderId="79" xfId="3" applyFont="1" applyFill="1" applyBorder="1" applyAlignment="1">
      <alignment horizontal="center"/>
    </xf>
    <xf numFmtId="0" fontId="8" fillId="0" borderId="0" xfId="3" applyFont="1" applyBorder="1"/>
    <xf numFmtId="0" fontId="8" fillId="2" borderId="80" xfId="3" applyFont="1" applyFill="1" applyBorder="1" applyAlignment="1">
      <alignment horizontal="center"/>
    </xf>
    <xf numFmtId="0" fontId="8" fillId="2" borderId="81" xfId="3" applyFont="1" applyFill="1" applyBorder="1" applyAlignment="1">
      <alignment horizontal="center"/>
    </xf>
    <xf numFmtId="0" fontId="5" fillId="2" borderId="80" xfId="3" applyFont="1" applyFill="1" applyBorder="1" applyAlignment="1">
      <alignment horizontal="center"/>
    </xf>
    <xf numFmtId="0" fontId="5" fillId="2" borderId="81" xfId="3" applyFont="1" applyFill="1" applyBorder="1" applyAlignment="1">
      <alignment horizontal="center"/>
    </xf>
    <xf numFmtId="0" fontId="8" fillId="2" borderId="82" xfId="3" applyFont="1" applyFill="1" applyBorder="1" applyAlignment="1">
      <alignment horizontal="center"/>
    </xf>
    <xf numFmtId="0" fontId="8" fillId="2" borderId="55" xfId="3" applyFont="1" applyFill="1" applyBorder="1" applyAlignment="1">
      <alignment horizontal="center"/>
    </xf>
    <xf numFmtId="0" fontId="5" fillId="2" borderId="82" xfId="3" applyFont="1" applyFill="1" applyBorder="1" applyAlignment="1">
      <alignment horizontal="center"/>
    </xf>
    <xf numFmtId="0" fontId="5" fillId="2" borderId="55" xfId="3" applyFont="1" applyFill="1" applyBorder="1" applyAlignment="1">
      <alignment horizontal="center"/>
    </xf>
    <xf numFmtId="0" fontId="17" fillId="0" borderId="0" xfId="3" applyFont="1" applyFill="1" applyBorder="1"/>
    <xf numFmtId="0" fontId="4" fillId="0" borderId="0" xfId="3" applyFont="1" applyFill="1" applyBorder="1"/>
    <xf numFmtId="0" fontId="17" fillId="0" borderId="0" xfId="3" applyFont="1" applyBorder="1"/>
    <xf numFmtId="0" fontId="0" fillId="3" borderId="27" xfId="0" applyFill="1" applyBorder="1"/>
    <xf numFmtId="0" fontId="0" fillId="3" borderId="32" xfId="0" applyFill="1" applyBorder="1"/>
    <xf numFmtId="0" fontId="0" fillId="3" borderId="35" xfId="0" applyFill="1" applyBorder="1"/>
    <xf numFmtId="0" fontId="0" fillId="5" borderId="37" xfId="0" applyFill="1" applyBorder="1"/>
    <xf numFmtId="0" fontId="0" fillId="3" borderId="37" xfId="0" applyFill="1" applyBorder="1"/>
    <xf numFmtId="0" fontId="3" fillId="0" borderId="23" xfId="0" applyFont="1" applyBorder="1" applyAlignment="1">
      <alignment horizontal="center" vertical="top"/>
    </xf>
    <xf numFmtId="0" fontId="0" fillId="0" borderId="27" xfId="0" applyBorder="1"/>
    <xf numFmtId="0" fontId="3" fillId="0" borderId="23" xfId="0" applyFont="1" applyFill="1" applyBorder="1" applyAlignment="1">
      <alignment horizontal="center"/>
    </xf>
    <xf numFmtId="0" fontId="10" fillId="0" borderId="38" xfId="3" applyFont="1" applyFill="1" applyBorder="1" applyAlignment="1">
      <alignment horizontal="center"/>
    </xf>
    <xf numFmtId="164" fontId="5" fillId="2" borderId="38" xfId="3" applyNumberFormat="1" applyFont="1" applyFill="1" applyBorder="1" applyAlignment="1">
      <alignment horizontal="center"/>
    </xf>
    <xf numFmtId="0" fontId="3" fillId="0" borderId="26" xfId="3" applyFont="1" applyBorder="1"/>
    <xf numFmtId="1" fontId="10" fillId="2" borderId="26" xfId="3" applyNumberFormat="1" applyFont="1" applyFill="1" applyBorder="1" applyAlignment="1">
      <alignment horizontal="right"/>
    </xf>
    <xf numFmtId="1" fontId="10" fillId="2" borderId="26" xfId="3" applyNumberFormat="1" applyFont="1" applyFill="1" applyBorder="1"/>
    <xf numFmtId="0" fontId="3" fillId="0" borderId="0" xfId="3" applyFont="1" applyBorder="1"/>
    <xf numFmtId="0" fontId="10" fillId="2" borderId="46" xfId="3" applyFont="1" applyFill="1" applyBorder="1"/>
    <xf numFmtId="0" fontId="10" fillId="2" borderId="29" xfId="3" applyFont="1" applyFill="1" applyBorder="1"/>
    <xf numFmtId="0" fontId="7" fillId="2" borderId="26" xfId="3" applyFont="1" applyFill="1" applyBorder="1" applyAlignment="1">
      <alignment horizontal="center"/>
    </xf>
    <xf numFmtId="0" fontId="10" fillId="2" borderId="26" xfId="3" applyFont="1" applyFill="1" applyBorder="1" applyAlignment="1">
      <alignment horizontal="center"/>
    </xf>
    <xf numFmtId="0" fontId="7" fillId="2" borderId="26" xfId="3" applyFont="1" applyFill="1" applyBorder="1" applyAlignment="1">
      <alignment horizontal="right"/>
    </xf>
    <xf numFmtId="0" fontId="10" fillId="0" borderId="26" xfId="3" applyFont="1" applyFill="1" applyBorder="1"/>
    <xf numFmtId="164" fontId="15" fillId="2" borderId="51" xfId="3" applyNumberFormat="1" applyFont="1" applyFill="1" applyBorder="1" applyAlignment="1">
      <alignment horizontal="center"/>
    </xf>
    <xf numFmtId="0" fontId="3" fillId="0" borderId="27" xfId="0" applyFont="1" applyBorder="1"/>
    <xf numFmtId="0" fontId="3" fillId="0" borderId="57" xfId="0" applyFont="1" applyBorder="1" applyAlignment="1">
      <alignment horizontal="center" vertical="top"/>
    </xf>
    <xf numFmtId="0" fontId="10" fillId="2" borderId="47" xfId="3" applyFont="1" applyFill="1" applyBorder="1"/>
    <xf numFmtId="0" fontId="10" fillId="2" borderId="45" xfId="3" applyFont="1" applyFill="1" applyBorder="1"/>
    <xf numFmtId="0" fontId="7" fillId="2" borderId="32" xfId="3" applyFont="1" applyFill="1" applyBorder="1" applyAlignment="1">
      <alignment horizontal="center"/>
    </xf>
    <xf numFmtId="0" fontId="10" fillId="2" borderId="32" xfId="3" applyFont="1" applyFill="1" applyBorder="1" applyAlignment="1">
      <alignment horizontal="center"/>
    </xf>
    <xf numFmtId="0" fontId="10" fillId="2" borderId="32" xfId="3" applyFont="1" applyFill="1" applyBorder="1"/>
    <xf numFmtId="0" fontId="7" fillId="2" borderId="32" xfId="3" applyFont="1" applyFill="1" applyBorder="1" applyAlignment="1">
      <alignment horizontal="right"/>
    </xf>
    <xf numFmtId="0" fontId="0" fillId="0" borderId="37" xfId="0" applyBorder="1"/>
    <xf numFmtId="0" fontId="0" fillId="0" borderId="83" xfId="0" applyBorder="1"/>
    <xf numFmtId="1" fontId="7" fillId="0" borderId="26" xfId="3" applyNumberFormat="1" applyFont="1" applyBorder="1" applyAlignment="1">
      <alignment horizontal="center"/>
    </xf>
    <xf numFmtId="0" fontId="7" fillId="2" borderId="28" xfId="3" applyFont="1" applyFill="1" applyBorder="1" applyAlignment="1">
      <alignment horizontal="center"/>
    </xf>
    <xf numFmtId="0" fontId="7" fillId="2" borderId="33" xfId="3" applyFont="1" applyFill="1" applyBorder="1" applyAlignment="1">
      <alignment horizontal="center"/>
    </xf>
    <xf numFmtId="0" fontId="7" fillId="4" borderId="36" xfId="3" applyFont="1" applyFill="1" applyBorder="1" applyAlignment="1">
      <alignment horizontal="center"/>
    </xf>
    <xf numFmtId="0" fontId="10" fillId="4" borderId="24" xfId="3" applyFont="1" applyFill="1" applyBorder="1"/>
    <xf numFmtId="0" fontId="7" fillId="4" borderId="24" xfId="3" applyFont="1" applyFill="1" applyBorder="1" applyAlignment="1">
      <alignment horizontal="center"/>
    </xf>
    <xf numFmtId="0" fontId="10" fillId="4" borderId="24" xfId="3" applyFont="1" applyFill="1" applyBorder="1" applyAlignment="1">
      <alignment horizontal="center"/>
    </xf>
    <xf numFmtId="0" fontId="10" fillId="0" borderId="23" xfId="3" applyFont="1" applyBorder="1" applyAlignment="1">
      <alignment horizontal="center"/>
    </xf>
    <xf numFmtId="0" fontId="0" fillId="0" borderId="35" xfId="0" applyBorder="1"/>
    <xf numFmtId="0" fontId="10" fillId="0" borderId="26" xfId="3" applyFont="1" applyBorder="1"/>
    <xf numFmtId="0" fontId="10" fillId="0" borderId="26" xfId="3" applyFont="1" applyBorder="1" applyAlignment="1">
      <alignment horizontal="left"/>
    </xf>
    <xf numFmtId="0" fontId="12" fillId="0" borderId="32" xfId="3" applyFont="1" applyFill="1" applyBorder="1" applyAlignment="1">
      <alignment horizontal="left" vertical="center" wrapText="1"/>
    </xf>
    <xf numFmtId="1" fontId="8" fillId="2" borderId="32" xfId="3" applyNumberFormat="1" applyFont="1" applyFill="1" applyBorder="1" applyAlignment="1">
      <alignment horizontal="right"/>
    </xf>
    <xf numFmtId="1" fontId="8" fillId="2" borderId="32" xfId="3" applyNumberFormat="1" applyFont="1" applyFill="1" applyBorder="1"/>
    <xf numFmtId="1" fontId="14" fillId="2" borderId="48" xfId="3" applyNumberFormat="1" applyFont="1" applyFill="1" applyBorder="1"/>
    <xf numFmtId="1" fontId="14" fillId="2" borderId="61" xfId="3" applyNumberFormat="1" applyFont="1" applyFill="1" applyBorder="1" applyAlignment="1">
      <alignment horizontal="right"/>
    </xf>
    <xf numFmtId="1" fontId="15" fillId="2" borderId="66" xfId="3" applyNumberFormat="1" applyFont="1" applyFill="1" applyBorder="1" applyAlignment="1">
      <alignment horizontal="right"/>
    </xf>
    <xf numFmtId="0" fontId="8" fillId="2" borderId="87" xfId="3" applyFont="1" applyFill="1" applyBorder="1"/>
    <xf numFmtId="0" fontId="8" fillId="0" borderId="0" xfId="3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7" fillId="3" borderId="26" xfId="3" applyFont="1" applyFill="1" applyBorder="1" applyAlignment="1">
      <alignment horizontal="center"/>
    </xf>
    <xf numFmtId="0" fontId="10" fillId="3" borderId="26" xfId="3" applyFont="1" applyFill="1" applyBorder="1" applyAlignment="1">
      <alignment horizontal="center"/>
    </xf>
    <xf numFmtId="0" fontId="7" fillId="3" borderId="32" xfId="3" applyFont="1" applyFill="1" applyBorder="1" applyAlignment="1">
      <alignment horizontal="center"/>
    </xf>
    <xf numFmtId="0" fontId="10" fillId="3" borderId="32" xfId="3" applyFont="1" applyFill="1" applyBorder="1" applyAlignment="1">
      <alignment horizontal="center"/>
    </xf>
    <xf numFmtId="0" fontId="10" fillId="3" borderId="24" xfId="3" applyFont="1" applyFill="1" applyBorder="1" applyAlignment="1">
      <alignment horizontal="center"/>
    </xf>
    <xf numFmtId="0" fontId="0" fillId="0" borderId="7" xfId="0" applyBorder="1"/>
    <xf numFmtId="0" fontId="8" fillId="2" borderId="6" xfId="3" applyFont="1" applyFill="1" applyBorder="1"/>
    <xf numFmtId="0" fontId="8" fillId="2" borderId="0" xfId="3" applyFont="1" applyFill="1" applyBorder="1"/>
    <xf numFmtId="0" fontId="8" fillId="2" borderId="23" xfId="3" applyFon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0" borderId="0" xfId="0" applyAlignment="1">
      <alignment horizontal="center"/>
    </xf>
    <xf numFmtId="0" fontId="8" fillId="2" borderId="31" xfId="3" applyFont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8" fillId="2" borderId="39" xfId="3" applyFont="1" applyFill="1" applyBorder="1" applyAlignment="1">
      <alignment horizontal="center"/>
    </xf>
    <xf numFmtId="0" fontId="8" fillId="2" borderId="22" xfId="3" applyFont="1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8" fillId="2" borderId="44" xfId="3" applyFont="1" applyFill="1" applyBorder="1" applyAlignment="1">
      <alignment horizontal="center"/>
    </xf>
    <xf numFmtId="0" fontId="8" fillId="2" borderId="45" xfId="3" applyFont="1" applyFill="1" applyBorder="1" applyAlignment="1">
      <alignment horizontal="center"/>
    </xf>
    <xf numFmtId="0" fontId="10" fillId="2" borderId="46" xfId="3" applyFont="1" applyFill="1" applyBorder="1" applyAlignment="1">
      <alignment horizontal="center"/>
    </xf>
    <xf numFmtId="0" fontId="10" fillId="2" borderId="29" xfId="3" applyFon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10" fillId="2" borderId="47" xfId="3" applyFont="1" applyFill="1" applyBorder="1" applyAlignment="1">
      <alignment horizontal="center"/>
    </xf>
    <xf numFmtId="0" fontId="10" fillId="2" borderId="45" xfId="3" applyFont="1" applyFill="1" applyBorder="1" applyAlignment="1">
      <alignment horizontal="center"/>
    </xf>
    <xf numFmtId="1" fontId="7" fillId="2" borderId="26" xfId="3" applyNumberFormat="1" applyFont="1" applyFill="1" applyBorder="1" applyAlignment="1">
      <alignment horizontal="center"/>
    </xf>
    <xf numFmtId="1" fontId="10" fillId="2" borderId="24" xfId="3" applyNumberFormat="1" applyFont="1" applyFill="1" applyBorder="1"/>
    <xf numFmtId="1" fontId="10" fillId="2" borderId="24" xfId="3" applyNumberFormat="1" applyFont="1" applyFill="1" applyBorder="1" applyAlignment="1">
      <alignment horizontal="right"/>
    </xf>
    <xf numFmtId="0" fontId="0" fillId="0" borderId="43" xfId="0" applyBorder="1"/>
    <xf numFmtId="0" fontId="8" fillId="2" borderId="53" xfId="3" applyFont="1" applyFill="1" applyBorder="1" applyAlignment="1">
      <alignment horizontal="center"/>
    </xf>
    <xf numFmtId="0" fontId="8" fillId="2" borderId="42" xfId="3" applyFont="1" applyFill="1" applyBorder="1" applyAlignment="1">
      <alignment horizontal="center"/>
    </xf>
    <xf numFmtId="0" fontId="19" fillId="0" borderId="0" xfId="0" applyFont="1"/>
    <xf numFmtId="0" fontId="1" fillId="6" borderId="27" xfId="3" applyFont="1" applyFill="1" applyBorder="1"/>
    <xf numFmtId="0" fontId="3" fillId="6" borderId="23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3" fillId="6" borderId="26" xfId="0" applyFont="1" applyFill="1" applyBorder="1"/>
    <xf numFmtId="0" fontId="0" fillId="6" borderId="28" xfId="0" applyFill="1" applyBorder="1" applyAlignment="1">
      <alignment horizontal="center"/>
    </xf>
    <xf numFmtId="0" fontId="8" fillId="6" borderId="28" xfId="3" applyFont="1" applyFill="1" applyBorder="1" applyAlignment="1">
      <alignment horizontal="center"/>
    </xf>
    <xf numFmtId="1" fontId="9" fillId="6" borderId="26" xfId="3" applyNumberFormat="1" applyFont="1" applyFill="1" applyBorder="1" applyAlignment="1">
      <alignment horizontal="center"/>
    </xf>
    <xf numFmtId="0" fontId="9" fillId="6" borderId="26" xfId="3" applyFont="1" applyFill="1" applyBorder="1" applyAlignment="1">
      <alignment horizontal="center"/>
    </xf>
    <xf numFmtId="0" fontId="8" fillId="6" borderId="26" xfId="3" applyFont="1" applyFill="1" applyBorder="1"/>
    <xf numFmtId="1" fontId="8" fillId="6" borderId="26" xfId="3" applyNumberFormat="1" applyFont="1" applyFill="1" applyBorder="1" applyAlignment="1">
      <alignment horizontal="right"/>
    </xf>
    <xf numFmtId="1" fontId="8" fillId="6" borderId="26" xfId="3" applyNumberFormat="1" applyFont="1" applyFill="1" applyBorder="1"/>
    <xf numFmtId="0" fontId="3" fillId="6" borderId="26" xfId="0" applyFont="1" applyFill="1" applyBorder="1" applyAlignment="1">
      <alignment horizontal="center"/>
    </xf>
    <xf numFmtId="0" fontId="3" fillId="6" borderId="28" xfId="0" applyFont="1" applyFill="1" applyBorder="1"/>
    <xf numFmtId="0" fontId="8" fillId="6" borderId="23" xfId="3" applyFont="1" applyFill="1" applyBorder="1" applyAlignment="1">
      <alignment horizontal="center"/>
    </xf>
    <xf numFmtId="0" fontId="8" fillId="6" borderId="26" xfId="3" applyFont="1" applyFill="1" applyBorder="1" applyAlignment="1">
      <alignment horizontal="center"/>
    </xf>
    <xf numFmtId="0" fontId="5" fillId="6" borderId="28" xfId="3" applyFont="1" applyFill="1" applyBorder="1" applyAlignment="1">
      <alignment horizontal="center"/>
    </xf>
    <xf numFmtId="1" fontId="5" fillId="6" borderId="26" xfId="3" applyNumberFormat="1" applyFont="1" applyFill="1" applyBorder="1" applyAlignment="1">
      <alignment horizontal="center"/>
    </xf>
    <xf numFmtId="0" fontId="5" fillId="6" borderId="26" xfId="3" applyFont="1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10" fillId="6" borderId="38" xfId="2" applyFont="1" applyFill="1" applyBorder="1" applyAlignment="1">
      <alignment horizontal="center"/>
    </xf>
    <xf numFmtId="0" fontId="1" fillId="6" borderId="26" xfId="2" applyFont="1" applyFill="1" applyBorder="1"/>
    <xf numFmtId="0" fontId="3" fillId="6" borderId="26" xfId="3" applyFont="1" applyFill="1" applyBorder="1" applyAlignment="1">
      <alignment horizontal="center"/>
    </xf>
    <xf numFmtId="0" fontId="10" fillId="6" borderId="26" xfId="2" applyFont="1" applyFill="1" applyBorder="1"/>
    <xf numFmtId="0" fontId="10" fillId="6" borderId="38" xfId="3" applyFont="1" applyFill="1" applyBorder="1" applyAlignment="1">
      <alignment horizontal="center"/>
    </xf>
    <xf numFmtId="0" fontId="10" fillId="6" borderId="38" xfId="3" applyFont="1" applyFill="1" applyBorder="1"/>
    <xf numFmtId="0" fontId="0" fillId="6" borderId="27" xfId="0" applyFill="1" applyBorder="1"/>
    <xf numFmtId="0" fontId="8" fillId="6" borderId="23" xfId="3" applyFont="1" applyFill="1" applyBorder="1"/>
    <xf numFmtId="0" fontId="5" fillId="6" borderId="26" xfId="3" applyFont="1" applyFill="1" applyBorder="1"/>
    <xf numFmtId="1" fontId="5" fillId="6" borderId="26" xfId="3" applyNumberFormat="1" applyFont="1" applyFill="1" applyBorder="1" applyAlignment="1">
      <alignment horizontal="right"/>
    </xf>
    <xf numFmtId="1" fontId="5" fillId="6" borderId="26" xfId="3" applyNumberFormat="1" applyFont="1" applyFill="1" applyBorder="1"/>
    <xf numFmtId="1" fontId="10" fillId="6" borderId="26" xfId="3" applyNumberFormat="1" applyFont="1" applyFill="1" applyBorder="1" applyAlignment="1">
      <alignment horizontal="right"/>
    </xf>
    <xf numFmtId="1" fontId="10" fillId="6" borderId="26" xfId="3" applyNumberFormat="1" applyFont="1" applyFill="1" applyBorder="1"/>
    <xf numFmtId="0" fontId="3" fillId="6" borderId="27" xfId="0" applyFont="1" applyFill="1" applyBorder="1"/>
    <xf numFmtId="0" fontId="3" fillId="6" borderId="23" xfId="0" applyFont="1" applyFill="1" applyBorder="1" applyAlignment="1">
      <alignment horizontal="center" vertical="top"/>
    </xf>
    <xf numFmtId="0" fontId="1" fillId="6" borderId="38" xfId="3" applyFont="1" applyFill="1" applyBorder="1"/>
    <xf numFmtId="0" fontId="3" fillId="6" borderId="26" xfId="3" applyFont="1" applyFill="1" applyBorder="1"/>
    <xf numFmtId="0" fontId="1" fillId="0" borderId="88" xfId="3" applyFont="1" applyBorder="1"/>
    <xf numFmtId="0" fontId="1" fillId="6" borderId="88" xfId="3" applyFont="1" applyFill="1" applyBorder="1"/>
    <xf numFmtId="0" fontId="1" fillId="0" borderId="88" xfId="3" applyFont="1" applyFill="1" applyBorder="1"/>
    <xf numFmtId="0" fontId="0" fillId="3" borderId="88" xfId="0" applyFill="1" applyBorder="1"/>
    <xf numFmtId="0" fontId="0" fillId="3" borderId="90" xfId="0" applyFill="1" applyBorder="1"/>
    <xf numFmtId="0" fontId="0" fillId="5" borderId="91" xfId="0" applyFill="1" applyBorder="1"/>
    <xf numFmtId="0" fontId="0" fillId="3" borderId="91" xfId="0" applyFill="1" applyBorder="1"/>
    <xf numFmtId="0" fontId="3" fillId="6" borderId="88" xfId="0" applyFont="1" applyFill="1" applyBorder="1"/>
    <xf numFmtId="0" fontId="0" fillId="0" borderId="88" xfId="0" applyBorder="1"/>
    <xf numFmtId="0" fontId="0" fillId="6" borderId="88" xfId="0" applyFill="1" applyBorder="1"/>
    <xf numFmtId="0" fontId="3" fillId="0" borderId="88" xfId="0" applyFont="1" applyBorder="1"/>
    <xf numFmtId="0" fontId="0" fillId="0" borderId="91" xfId="0" applyBorder="1"/>
    <xf numFmtId="0" fontId="0" fillId="0" borderId="90" xfId="0" applyBorder="1"/>
    <xf numFmtId="0" fontId="0" fillId="6" borderId="88" xfId="0" applyFill="1" applyBorder="1" applyAlignment="1">
      <alignment horizontal="center"/>
    </xf>
    <xf numFmtId="0" fontId="0" fillId="3" borderId="88" xfId="0" applyFill="1" applyBorder="1" applyAlignment="1">
      <alignment horizontal="center"/>
    </xf>
    <xf numFmtId="0" fontId="0" fillId="3" borderId="90" xfId="0" applyFill="1" applyBorder="1" applyAlignment="1">
      <alignment horizontal="center"/>
    </xf>
    <xf numFmtId="0" fontId="0" fillId="3" borderId="91" xfId="0" applyFill="1" applyBorder="1" applyAlignment="1">
      <alignment horizontal="center"/>
    </xf>
    <xf numFmtId="0" fontId="0" fillId="3" borderId="89" xfId="0" applyFill="1" applyBorder="1" applyAlignment="1">
      <alignment horizontal="center"/>
    </xf>
    <xf numFmtId="0" fontId="4" fillId="0" borderId="0" xfId="3" applyFont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 textRotation="90"/>
    </xf>
    <xf numFmtId="0" fontId="2" fillId="2" borderId="15" xfId="3" applyFont="1" applyFill="1" applyBorder="1" applyAlignment="1">
      <alignment horizontal="center" vertical="center" textRotation="90"/>
    </xf>
    <xf numFmtId="0" fontId="2" fillId="2" borderId="17" xfId="3" applyFont="1" applyFill="1" applyBorder="1" applyAlignment="1">
      <alignment horizontal="center" vertical="center" textRotation="90"/>
    </xf>
    <xf numFmtId="0" fontId="5" fillId="2" borderId="2" xfId="3" applyFont="1" applyFill="1" applyBorder="1" applyAlignment="1">
      <alignment horizontal="center" vertical="center" textRotation="90"/>
    </xf>
    <xf numFmtId="0" fontId="5" fillId="2" borderId="3" xfId="3" applyFont="1" applyFill="1" applyBorder="1" applyAlignment="1">
      <alignment horizontal="center" vertical="center" textRotation="90"/>
    </xf>
    <xf numFmtId="0" fontId="5" fillId="2" borderId="4" xfId="3" applyFont="1" applyFill="1" applyBorder="1" applyAlignment="1">
      <alignment horizontal="center" vertical="center" textRotation="90"/>
    </xf>
    <xf numFmtId="0" fontId="4" fillId="2" borderId="2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6" fillId="2" borderId="13" xfId="3" applyFont="1" applyFill="1" applyBorder="1" applyAlignment="1">
      <alignment horizontal="center" vertical="center"/>
    </xf>
    <xf numFmtId="0" fontId="6" fillId="2" borderId="14" xfId="3" applyFont="1" applyFill="1" applyBorder="1" applyAlignment="1">
      <alignment horizontal="center" vertical="center"/>
    </xf>
    <xf numFmtId="0" fontId="6" fillId="2" borderId="84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textRotation="90"/>
    </xf>
    <xf numFmtId="0" fontId="7" fillId="2" borderId="3" xfId="3" applyFont="1" applyFill="1" applyBorder="1" applyAlignment="1">
      <alignment horizontal="center" textRotation="90"/>
    </xf>
    <xf numFmtId="0" fontId="7" fillId="2" borderId="4" xfId="3" applyFont="1" applyFill="1" applyBorder="1" applyAlignment="1">
      <alignment horizontal="center" textRotation="90"/>
    </xf>
    <xf numFmtId="0" fontId="7" fillId="2" borderId="2" xfId="3" applyFont="1" applyFill="1" applyBorder="1" applyAlignment="1">
      <alignment horizontal="center" textRotation="90" wrapText="1"/>
    </xf>
    <xf numFmtId="0" fontId="7" fillId="2" borderId="3" xfId="3" applyFont="1" applyFill="1" applyBorder="1" applyAlignment="1">
      <alignment horizontal="center" textRotation="90" wrapText="1"/>
    </xf>
    <xf numFmtId="0" fontId="7" fillId="2" borderId="4" xfId="3" applyFont="1" applyFill="1" applyBorder="1" applyAlignment="1">
      <alignment horizontal="center" textRotation="90" wrapText="1"/>
    </xf>
    <xf numFmtId="0" fontId="18" fillId="0" borderId="0" xfId="3" applyFont="1" applyBorder="1" applyAlignment="1">
      <alignment wrapText="1"/>
    </xf>
    <xf numFmtId="0" fontId="6" fillId="3" borderId="93" xfId="3" applyFont="1" applyFill="1" applyBorder="1" applyAlignment="1">
      <alignment horizontal="center" vertical="center" textRotation="90"/>
    </xf>
    <xf numFmtId="0" fontId="6" fillId="3" borderId="5" xfId="3" applyFont="1" applyFill="1" applyBorder="1" applyAlignment="1">
      <alignment horizontal="center" vertical="center" textRotation="90"/>
    </xf>
    <xf numFmtId="0" fontId="6" fillId="3" borderId="92" xfId="3" applyFont="1" applyFill="1" applyBorder="1" applyAlignment="1">
      <alignment horizontal="center" vertical="center" textRotation="90"/>
    </xf>
    <xf numFmtId="0" fontId="6" fillId="3" borderId="11" xfId="3" applyFont="1" applyFill="1" applyBorder="1" applyAlignment="1">
      <alignment horizontal="center" vertical="center" textRotation="90"/>
    </xf>
    <xf numFmtId="0" fontId="6" fillId="3" borderId="7" xfId="3" applyFont="1" applyFill="1" applyBorder="1" applyAlignment="1">
      <alignment horizontal="center" vertical="center" textRotation="90"/>
    </xf>
    <xf numFmtId="0" fontId="6" fillId="3" borderId="9" xfId="3" applyFont="1" applyFill="1" applyBorder="1" applyAlignment="1">
      <alignment horizontal="center" vertical="center" textRotation="90"/>
    </xf>
    <xf numFmtId="0" fontId="7" fillId="2" borderId="85" xfId="3" applyFont="1" applyFill="1" applyBorder="1" applyAlignment="1">
      <alignment horizontal="center"/>
    </xf>
    <xf numFmtId="0" fontId="7" fillId="2" borderId="52" xfId="3" applyFont="1" applyFill="1" applyBorder="1" applyAlignment="1">
      <alignment horizontal="center"/>
    </xf>
    <xf numFmtId="0" fontId="7" fillId="2" borderId="54" xfId="3" applyFont="1" applyFill="1" applyBorder="1" applyAlignment="1">
      <alignment horizontal="center"/>
    </xf>
    <xf numFmtId="0" fontId="5" fillId="2" borderId="40" xfId="3" applyFont="1" applyFill="1" applyBorder="1" applyAlignment="1">
      <alignment horizontal="center" vertical="center"/>
    </xf>
    <xf numFmtId="0" fontId="5" fillId="2" borderId="45" xfId="3" applyFont="1" applyFill="1" applyBorder="1" applyAlignment="1">
      <alignment horizontal="center" vertical="center"/>
    </xf>
    <xf numFmtId="0" fontId="2" fillId="0" borderId="86" xfId="3" applyFont="1" applyBorder="1" applyAlignment="1">
      <alignment horizontal="center" vertical="center"/>
    </xf>
    <xf numFmtId="0" fontId="5" fillId="2" borderId="62" xfId="3" applyFont="1" applyFill="1" applyBorder="1" applyAlignment="1">
      <alignment horizontal="center" vertical="center" textRotation="90" wrapText="1"/>
    </xf>
    <xf numFmtId="0" fontId="5" fillId="2" borderId="65" xfId="3" applyFont="1" applyFill="1" applyBorder="1" applyAlignment="1">
      <alignment horizontal="center" vertical="center" textRotation="90" wrapText="1"/>
    </xf>
    <xf numFmtId="0" fontId="5" fillId="2" borderId="67" xfId="3" applyFont="1" applyFill="1" applyBorder="1" applyAlignment="1">
      <alignment horizontal="center" vertical="center" textRotation="90" wrapText="1"/>
    </xf>
    <xf numFmtId="0" fontId="2" fillId="0" borderId="6" xfId="3" applyFont="1" applyFill="1" applyBorder="1" applyAlignment="1">
      <alignment horizontal="center" vertical="center"/>
    </xf>
    <xf numFmtId="0" fontId="18" fillId="0" borderId="0" xfId="3" applyFont="1" applyBorder="1" applyAlignment="1"/>
    <xf numFmtId="0" fontId="1" fillId="2" borderId="15" xfId="3" applyFill="1" applyBorder="1" applyAlignment="1"/>
    <xf numFmtId="0" fontId="1" fillId="2" borderId="17" xfId="3" applyFill="1" applyBorder="1" applyAlignment="1"/>
    <xf numFmtId="0" fontId="1" fillId="2" borderId="3" xfId="3" applyFill="1" applyBorder="1" applyAlignment="1"/>
    <xf numFmtId="0" fontId="1" fillId="2" borderId="4" xfId="3" applyFill="1" applyBorder="1" applyAlignment="1"/>
    <xf numFmtId="0" fontId="7" fillId="2" borderId="16" xfId="3" applyFont="1" applyFill="1" applyBorder="1" applyAlignment="1">
      <alignment horizontal="center"/>
    </xf>
    <xf numFmtId="0" fontId="5" fillId="2" borderId="41" xfId="3" applyFont="1" applyFill="1" applyBorder="1" applyAlignment="1">
      <alignment horizontal="center" vertical="center"/>
    </xf>
    <xf numFmtId="0" fontId="5" fillId="2" borderId="34" xfId="3" applyFont="1" applyFill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7" fillId="2" borderId="65" xfId="3" applyFont="1" applyFill="1" applyBorder="1" applyAlignment="1">
      <alignment horizontal="center" vertical="center" textRotation="90" wrapText="1"/>
    </xf>
    <xf numFmtId="0" fontId="7" fillId="2" borderId="67" xfId="3" applyFont="1" applyFill="1" applyBorder="1" applyAlignment="1">
      <alignment horizontal="center" vertical="center" textRotation="90" wrapText="1"/>
    </xf>
    <xf numFmtId="0" fontId="1" fillId="0" borderId="6" xfId="3" applyFill="1" applyBorder="1" applyAlignment="1">
      <alignment horizontal="center" vertical="center"/>
    </xf>
  </cellXfs>
  <cellStyles count="4">
    <cellStyle name="Normál" xfId="0" builtinId="0"/>
    <cellStyle name="Normál_1. KÖTET MELLÉKLETEI" xfId="1"/>
    <cellStyle name="Normál_Gyűjtő közös" xfId="2"/>
    <cellStyle name="Normál_H-B TKV MŰSZAKI 3 mell jav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T74"/>
  <sheetViews>
    <sheetView zoomScale="70" zoomScaleNormal="70" zoomScalePageLayoutView="80" workbookViewId="0">
      <selection activeCell="S30" sqref="S30"/>
    </sheetView>
  </sheetViews>
  <sheetFormatPr defaultRowHeight="13.2" x14ac:dyDescent="0.25"/>
  <cols>
    <col min="1" max="1" width="14.5546875" customWidth="1"/>
    <col min="2" max="2" width="6.6640625" customWidth="1"/>
    <col min="3" max="3" width="72.88671875" customWidth="1"/>
    <col min="4" max="15" width="5.88671875" customWidth="1"/>
    <col min="16" max="16" width="7.5546875" customWidth="1"/>
    <col min="17" max="17" width="7.6640625" customWidth="1"/>
    <col min="19" max="19" width="18.6640625" customWidth="1"/>
    <col min="20" max="20" width="28.5546875" hidden="1" customWidth="1"/>
  </cols>
  <sheetData>
    <row r="1" spans="1:20" ht="17.399999999999999" x14ac:dyDescent="0.25">
      <c r="A1" s="314" t="s">
        <v>176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</row>
    <row r="2" spans="1:20" ht="15.6" x14ac:dyDescent="0.25">
      <c r="A2" s="315" t="s">
        <v>64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</row>
    <row r="3" spans="1:20" ht="16.2" thickBot="1" x14ac:dyDescent="0.3">
      <c r="A3" s="316" t="s">
        <v>59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</row>
    <row r="4" spans="1:20" ht="14.4" customHeight="1" thickTop="1" thickBot="1" x14ac:dyDescent="0.3">
      <c r="A4" s="317" t="s">
        <v>65</v>
      </c>
      <c r="B4" s="320" t="s">
        <v>66</v>
      </c>
      <c r="C4" s="323" t="s">
        <v>67</v>
      </c>
      <c r="D4" s="325" t="s">
        <v>68</v>
      </c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7"/>
      <c r="P4" s="328" t="s">
        <v>69</v>
      </c>
      <c r="Q4" s="331" t="s">
        <v>70</v>
      </c>
      <c r="R4" s="331" t="s">
        <v>71</v>
      </c>
      <c r="S4" s="335" t="s">
        <v>72</v>
      </c>
      <c r="T4" s="338" t="s">
        <v>73</v>
      </c>
    </row>
    <row r="5" spans="1:20" ht="13.95" customHeight="1" thickBot="1" x14ac:dyDescent="0.3">
      <c r="A5" s="318"/>
      <c r="B5" s="321"/>
      <c r="C5" s="324"/>
      <c r="D5" s="341" t="s">
        <v>74</v>
      </c>
      <c r="E5" s="342"/>
      <c r="F5" s="343"/>
      <c r="G5" s="341" t="s">
        <v>75</v>
      </c>
      <c r="H5" s="342"/>
      <c r="I5" s="343"/>
      <c r="J5" s="341" t="s">
        <v>76</v>
      </c>
      <c r="K5" s="342"/>
      <c r="L5" s="343"/>
      <c r="M5" s="341" t="s">
        <v>77</v>
      </c>
      <c r="N5" s="342"/>
      <c r="O5" s="343"/>
      <c r="P5" s="329"/>
      <c r="Q5" s="332"/>
      <c r="R5" s="332"/>
      <c r="S5" s="336"/>
      <c r="T5" s="339"/>
    </row>
    <row r="6" spans="1:20" ht="85.2" customHeight="1" thickBot="1" x14ac:dyDescent="0.3">
      <c r="A6" s="319"/>
      <c r="B6" s="322"/>
      <c r="C6" s="2" t="s">
        <v>78</v>
      </c>
      <c r="D6" s="3" t="s">
        <v>177</v>
      </c>
      <c r="E6" s="4" t="s">
        <v>79</v>
      </c>
      <c r="F6" s="5" t="s">
        <v>80</v>
      </c>
      <c r="G6" s="3" t="s">
        <v>177</v>
      </c>
      <c r="H6" s="6" t="s">
        <v>79</v>
      </c>
      <c r="I6" s="7" t="s">
        <v>80</v>
      </c>
      <c r="J6" s="3" t="s">
        <v>177</v>
      </c>
      <c r="K6" s="6" t="s">
        <v>79</v>
      </c>
      <c r="L6" s="7" t="s">
        <v>80</v>
      </c>
      <c r="M6" s="3" t="s">
        <v>177</v>
      </c>
      <c r="N6" s="6" t="s">
        <v>79</v>
      </c>
      <c r="O6" s="7" t="s">
        <v>80</v>
      </c>
      <c r="P6" s="330"/>
      <c r="Q6" s="333"/>
      <c r="R6" s="333"/>
      <c r="S6" s="337"/>
      <c r="T6" s="340"/>
    </row>
    <row r="7" spans="1:20" ht="13.8" x14ac:dyDescent="0.25">
      <c r="A7" s="8" t="s">
        <v>74</v>
      </c>
      <c r="B7" s="9"/>
      <c r="C7" s="10" t="s">
        <v>83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82"/>
      <c r="T7" s="301"/>
    </row>
    <row r="8" spans="1:20" ht="15" x14ac:dyDescent="0.25">
      <c r="A8" s="11" t="s">
        <v>1</v>
      </c>
      <c r="B8" s="12" t="s">
        <v>81</v>
      </c>
      <c r="C8" s="13" t="s">
        <v>54</v>
      </c>
      <c r="D8" s="12">
        <v>14</v>
      </c>
      <c r="E8" s="14">
        <v>4</v>
      </c>
      <c r="F8" s="15" t="s">
        <v>51</v>
      </c>
      <c r="G8" s="16"/>
      <c r="H8" s="16"/>
      <c r="I8" s="17"/>
      <c r="J8" s="16"/>
      <c r="K8" s="16"/>
      <c r="L8" s="17"/>
      <c r="M8" s="18"/>
      <c r="N8" s="18"/>
      <c r="O8" s="18"/>
      <c r="P8" s="19">
        <f t="shared" ref="P8:Q13" si="0">D8+G8+J8+M8</f>
        <v>14</v>
      </c>
      <c r="Q8" s="20">
        <f t="shared" si="0"/>
        <v>4</v>
      </c>
      <c r="R8" s="19">
        <f>Q8*30</f>
        <v>120</v>
      </c>
      <c r="S8" s="21" t="s">
        <v>84</v>
      </c>
      <c r="T8" s="296" t="s">
        <v>85</v>
      </c>
    </row>
    <row r="9" spans="1:20" ht="15" x14ac:dyDescent="0.25">
      <c r="A9" s="11" t="s">
        <v>5</v>
      </c>
      <c r="B9" s="22" t="s">
        <v>81</v>
      </c>
      <c r="C9" s="23" t="s">
        <v>55</v>
      </c>
      <c r="D9" s="22">
        <v>8</v>
      </c>
      <c r="E9" s="24">
        <v>2</v>
      </c>
      <c r="F9" s="25" t="s">
        <v>52</v>
      </c>
      <c r="G9" s="16"/>
      <c r="H9" s="16"/>
      <c r="I9" s="17"/>
      <c r="J9" s="16"/>
      <c r="K9" s="16"/>
      <c r="L9" s="17"/>
      <c r="M9" s="18"/>
      <c r="N9" s="18"/>
      <c r="O9" s="18"/>
      <c r="P9" s="19">
        <f t="shared" si="0"/>
        <v>8</v>
      </c>
      <c r="Q9" s="20">
        <f t="shared" si="0"/>
        <v>2</v>
      </c>
      <c r="R9" s="19">
        <f>Q9*30</f>
        <v>60</v>
      </c>
      <c r="S9" s="260" t="s">
        <v>86</v>
      </c>
      <c r="T9" s="297" t="s">
        <v>87</v>
      </c>
    </row>
    <row r="10" spans="1:20" ht="15" x14ac:dyDescent="0.25">
      <c r="A10" s="11" t="s">
        <v>7</v>
      </c>
      <c r="B10" s="22" t="s">
        <v>81</v>
      </c>
      <c r="C10" s="23" t="s">
        <v>9</v>
      </c>
      <c r="D10" s="22">
        <v>22</v>
      </c>
      <c r="E10" s="24">
        <v>6</v>
      </c>
      <c r="F10" s="25" t="s">
        <v>51</v>
      </c>
      <c r="G10" s="16"/>
      <c r="H10" s="16"/>
      <c r="I10" s="17"/>
      <c r="J10" s="16"/>
      <c r="K10" s="16"/>
      <c r="L10" s="17"/>
      <c r="M10" s="18"/>
      <c r="N10" s="18"/>
      <c r="O10" s="18"/>
      <c r="P10" s="19">
        <f t="shared" si="0"/>
        <v>22</v>
      </c>
      <c r="Q10" s="20">
        <f t="shared" si="0"/>
        <v>6</v>
      </c>
      <c r="R10" s="19">
        <f>Q10*30</f>
        <v>180</v>
      </c>
      <c r="S10" s="21" t="s">
        <v>88</v>
      </c>
      <c r="T10" s="296" t="s">
        <v>89</v>
      </c>
    </row>
    <row r="11" spans="1:20" ht="15" x14ac:dyDescent="0.25">
      <c r="A11" s="261" t="s">
        <v>197</v>
      </c>
      <c r="B11" s="262" t="s">
        <v>81</v>
      </c>
      <c r="C11" s="263" t="s">
        <v>90</v>
      </c>
      <c r="D11" s="262">
        <v>12</v>
      </c>
      <c r="E11" s="264">
        <v>3</v>
      </c>
      <c r="F11" s="265" t="s">
        <v>51</v>
      </c>
      <c r="G11" s="266"/>
      <c r="H11" s="266"/>
      <c r="I11" s="267"/>
      <c r="J11" s="266"/>
      <c r="K11" s="266"/>
      <c r="L11" s="267"/>
      <c r="M11" s="268"/>
      <c r="N11" s="268"/>
      <c r="O11" s="268"/>
      <c r="P11" s="269">
        <f t="shared" si="0"/>
        <v>12</v>
      </c>
      <c r="Q11" s="270">
        <f t="shared" si="0"/>
        <v>3</v>
      </c>
      <c r="R11" s="269">
        <f>Q11*30</f>
        <v>90</v>
      </c>
      <c r="S11" s="260" t="s">
        <v>91</v>
      </c>
      <c r="T11" s="297"/>
    </row>
    <row r="12" spans="1:20" ht="15" x14ac:dyDescent="0.25">
      <c r="A12" s="26" t="s">
        <v>12</v>
      </c>
      <c r="B12" s="27" t="s">
        <v>81</v>
      </c>
      <c r="C12" s="28" t="s">
        <v>56</v>
      </c>
      <c r="D12" s="22">
        <v>18</v>
      </c>
      <c r="E12" s="24">
        <v>5</v>
      </c>
      <c r="F12" s="25" t="s">
        <v>50</v>
      </c>
      <c r="G12" s="16"/>
      <c r="H12" s="16"/>
      <c r="I12" s="17"/>
      <c r="J12" s="16"/>
      <c r="K12" s="16"/>
      <c r="L12" s="17"/>
      <c r="M12" s="18"/>
      <c r="N12" s="18"/>
      <c r="O12" s="18"/>
      <c r="P12" s="19">
        <f t="shared" si="0"/>
        <v>18</v>
      </c>
      <c r="Q12" s="20">
        <f t="shared" si="0"/>
        <v>5</v>
      </c>
      <c r="R12" s="19">
        <f>Q12*30</f>
        <v>150</v>
      </c>
      <c r="S12" s="29" t="s">
        <v>92</v>
      </c>
      <c r="T12" s="298" t="s">
        <v>93</v>
      </c>
    </row>
    <row r="13" spans="1:20" ht="15" x14ac:dyDescent="0.25">
      <c r="A13" s="261" t="s">
        <v>188</v>
      </c>
      <c r="B13" s="271" t="s">
        <v>81</v>
      </c>
      <c r="C13" s="272" t="s">
        <v>94</v>
      </c>
      <c r="D13" s="262">
        <v>8</v>
      </c>
      <c r="E13" s="264">
        <v>2</v>
      </c>
      <c r="F13" s="265" t="s">
        <v>51</v>
      </c>
      <c r="G13" s="266"/>
      <c r="H13" s="266"/>
      <c r="I13" s="267"/>
      <c r="J13" s="266"/>
      <c r="K13" s="266"/>
      <c r="L13" s="267"/>
      <c r="M13" s="268"/>
      <c r="N13" s="268"/>
      <c r="O13" s="268"/>
      <c r="P13" s="269">
        <f>D13+G13+J13+M13</f>
        <v>8</v>
      </c>
      <c r="Q13" s="270">
        <f t="shared" si="0"/>
        <v>2</v>
      </c>
      <c r="R13" s="269">
        <f t="shared" ref="R13" si="1">Q13*30</f>
        <v>60</v>
      </c>
      <c r="S13" s="21" t="s">
        <v>88</v>
      </c>
      <c r="T13" s="297"/>
    </row>
    <row r="14" spans="1:20" ht="13.8" x14ac:dyDescent="0.25">
      <c r="A14" s="30"/>
      <c r="B14" s="31"/>
      <c r="C14" s="32" t="s">
        <v>95</v>
      </c>
      <c r="D14" s="33">
        <f>SUM(D8:D13)</f>
        <v>82</v>
      </c>
      <c r="E14" s="33"/>
      <c r="F14" s="34"/>
      <c r="G14" s="33">
        <f>SUM(G8:G13)</f>
        <v>0</v>
      </c>
      <c r="H14" s="33"/>
      <c r="I14" s="34"/>
      <c r="J14" s="33">
        <f>SUM(J8:J13)</f>
        <v>0</v>
      </c>
      <c r="K14" s="33"/>
      <c r="L14" s="34"/>
      <c r="M14" s="33">
        <f>SUM(M8:M13)</f>
        <v>0</v>
      </c>
      <c r="N14" s="33"/>
      <c r="O14" s="34"/>
      <c r="P14" s="35">
        <f>SUM(P8:P13)</f>
        <v>82</v>
      </c>
      <c r="Q14" s="34"/>
      <c r="R14" s="36">
        <f>SUM(R8:R13)</f>
        <v>660</v>
      </c>
      <c r="S14" s="179"/>
      <c r="T14" s="299"/>
    </row>
    <row r="15" spans="1:20" ht="14.4" thickBot="1" x14ac:dyDescent="0.3">
      <c r="A15" s="37"/>
      <c r="B15" s="38"/>
      <c r="C15" s="39" t="s">
        <v>96</v>
      </c>
      <c r="D15" s="40"/>
      <c r="E15" s="41">
        <f>SUM(E8:E13)</f>
        <v>22</v>
      </c>
      <c r="F15" s="40"/>
      <c r="G15" s="40"/>
      <c r="H15" s="41">
        <f>SUM(H8:H13)</f>
        <v>0</v>
      </c>
      <c r="I15" s="40"/>
      <c r="J15" s="40"/>
      <c r="K15" s="41">
        <f>SUM(K8:K13)</f>
        <v>0</v>
      </c>
      <c r="L15" s="40"/>
      <c r="M15" s="40"/>
      <c r="N15" s="41">
        <f>SUM(N8:N13)</f>
        <v>0</v>
      </c>
      <c r="O15" s="40"/>
      <c r="P15" s="42"/>
      <c r="Q15" s="43">
        <f>SUM(Q8:Q13)</f>
        <v>22</v>
      </c>
      <c r="R15" s="44"/>
      <c r="S15" s="181"/>
      <c r="T15" s="300"/>
    </row>
    <row r="16" spans="1:20" ht="13.8" x14ac:dyDescent="0.25">
      <c r="A16" s="45" t="s">
        <v>75</v>
      </c>
      <c r="B16" s="46"/>
      <c r="C16" s="47" t="s">
        <v>97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  <c r="Q16" s="48"/>
      <c r="R16" s="48"/>
      <c r="S16" s="182"/>
      <c r="T16" s="301"/>
    </row>
    <row r="17" spans="1:20" ht="13.8" x14ac:dyDescent="0.25">
      <c r="A17" s="50" t="s">
        <v>14</v>
      </c>
      <c r="B17" s="12" t="s">
        <v>81</v>
      </c>
      <c r="C17" s="13" t="s">
        <v>57</v>
      </c>
      <c r="D17" s="12">
        <v>6</v>
      </c>
      <c r="E17" s="14">
        <v>2</v>
      </c>
      <c r="F17" s="15" t="s">
        <v>51</v>
      </c>
      <c r="G17" s="51"/>
      <c r="H17" s="51"/>
      <c r="I17" s="51"/>
      <c r="J17" s="51"/>
      <c r="K17" s="51"/>
      <c r="L17" s="51"/>
      <c r="M17" s="51"/>
      <c r="N17" s="51"/>
      <c r="O17" s="51"/>
      <c r="P17" s="19">
        <f t="shared" ref="P17:Q19" si="2">D17+G17+J17+M17</f>
        <v>6</v>
      </c>
      <c r="Q17" s="20">
        <f t="shared" si="2"/>
        <v>2</v>
      </c>
      <c r="R17" s="19">
        <f>Q17*30</f>
        <v>60</v>
      </c>
      <c r="S17" s="21" t="s">
        <v>98</v>
      </c>
      <c r="T17" s="296" t="s">
        <v>98</v>
      </c>
    </row>
    <row r="18" spans="1:20" ht="13.8" x14ac:dyDescent="0.25">
      <c r="A18" s="52" t="s">
        <v>16</v>
      </c>
      <c r="B18" s="22" t="s">
        <v>81</v>
      </c>
      <c r="C18" s="23" t="s">
        <v>17</v>
      </c>
      <c r="D18" s="22">
        <v>16</v>
      </c>
      <c r="E18" s="24">
        <v>4</v>
      </c>
      <c r="F18" s="25" t="s">
        <v>50</v>
      </c>
      <c r="G18" s="51"/>
      <c r="H18" s="51"/>
      <c r="I18" s="51"/>
      <c r="J18" s="51"/>
      <c r="K18" s="51"/>
      <c r="L18" s="51"/>
      <c r="M18" s="51"/>
      <c r="N18" s="51"/>
      <c r="O18" s="51"/>
      <c r="P18" s="19">
        <f t="shared" si="2"/>
        <v>16</v>
      </c>
      <c r="Q18" s="20">
        <f t="shared" si="2"/>
        <v>4</v>
      </c>
      <c r="R18" s="19">
        <f>Q18*30</f>
        <v>120</v>
      </c>
      <c r="S18" s="21" t="s">
        <v>99</v>
      </c>
      <c r="T18" s="296" t="s">
        <v>99</v>
      </c>
    </row>
    <row r="19" spans="1:20" ht="13.8" x14ac:dyDescent="0.25">
      <c r="A19" s="52" t="s">
        <v>19</v>
      </c>
      <c r="B19" s="53" t="s">
        <v>81</v>
      </c>
      <c r="C19" s="54" t="s">
        <v>58</v>
      </c>
      <c r="D19" s="22">
        <v>6</v>
      </c>
      <c r="E19" s="24">
        <v>2</v>
      </c>
      <c r="F19" s="25" t="s">
        <v>51</v>
      </c>
      <c r="G19" s="51"/>
      <c r="H19" s="51"/>
      <c r="I19" s="51"/>
      <c r="J19" s="51"/>
      <c r="K19" s="51"/>
      <c r="L19" s="51"/>
      <c r="M19" s="51"/>
      <c r="N19" s="51"/>
      <c r="O19" s="51"/>
      <c r="P19" s="19">
        <f t="shared" si="2"/>
        <v>6</v>
      </c>
      <c r="Q19" s="20">
        <f t="shared" si="2"/>
        <v>2</v>
      </c>
      <c r="R19" s="19">
        <f>Q19*30</f>
        <v>60</v>
      </c>
      <c r="S19" s="21" t="s">
        <v>100</v>
      </c>
      <c r="T19" s="296" t="s">
        <v>100</v>
      </c>
    </row>
    <row r="20" spans="1:20" ht="13.8" x14ac:dyDescent="0.25">
      <c r="A20" s="261" t="s">
        <v>187</v>
      </c>
      <c r="B20" s="271" t="s">
        <v>81</v>
      </c>
      <c r="C20" s="263" t="s">
        <v>101</v>
      </c>
      <c r="D20" s="262"/>
      <c r="E20" s="264"/>
      <c r="F20" s="265"/>
      <c r="G20" s="274">
        <v>11</v>
      </c>
      <c r="H20" s="274">
        <v>3</v>
      </c>
      <c r="I20" s="274" t="s">
        <v>102</v>
      </c>
      <c r="J20" s="268"/>
      <c r="K20" s="268"/>
      <c r="L20" s="268"/>
      <c r="M20" s="268"/>
      <c r="N20" s="268"/>
      <c r="O20" s="268"/>
      <c r="P20" s="269">
        <f>D20+G20+J20+M20</f>
        <v>11</v>
      </c>
      <c r="Q20" s="270">
        <f>E20+H20+K20+N20</f>
        <v>3</v>
      </c>
      <c r="R20" s="269">
        <f>Q20*30</f>
        <v>90</v>
      </c>
      <c r="S20" s="260" t="s">
        <v>103</v>
      </c>
      <c r="T20" s="297" t="s">
        <v>103</v>
      </c>
    </row>
    <row r="21" spans="1:20" ht="13.8" x14ac:dyDescent="0.25">
      <c r="A21" s="30"/>
      <c r="B21" s="31"/>
      <c r="C21" s="32" t="s">
        <v>104</v>
      </c>
      <c r="D21" s="55">
        <f>SUM(D17:D20)</f>
        <v>28</v>
      </c>
      <c r="E21" s="34"/>
      <c r="F21" s="31"/>
      <c r="G21" s="55">
        <f>SUM(G17:G20)</f>
        <v>11</v>
      </c>
      <c r="H21" s="34"/>
      <c r="I21" s="31"/>
      <c r="J21" s="55">
        <f>SUM(J17:J19)</f>
        <v>0</v>
      </c>
      <c r="K21" s="34"/>
      <c r="L21" s="31"/>
      <c r="M21" s="55">
        <f>SUM(M17:M20)</f>
        <v>0</v>
      </c>
      <c r="N21" s="34"/>
      <c r="O21" s="31"/>
      <c r="P21" s="33">
        <f>SUM(P17:P20)</f>
        <v>39</v>
      </c>
      <c r="Q21" s="34"/>
      <c r="R21" s="35">
        <f>SUM(R17:R20)</f>
        <v>330</v>
      </c>
      <c r="S21" s="179"/>
      <c r="T21" s="299"/>
    </row>
    <row r="22" spans="1:20" ht="14.4" thickBot="1" x14ac:dyDescent="0.3">
      <c r="A22" s="37"/>
      <c r="B22" s="38"/>
      <c r="C22" s="39" t="s">
        <v>105</v>
      </c>
      <c r="D22" s="40"/>
      <c r="E22" s="57">
        <f>SUM(E17:E19)</f>
        <v>8</v>
      </c>
      <c r="F22" s="38"/>
      <c r="G22" s="40"/>
      <c r="H22" s="57">
        <f>SUM(H17:H20)</f>
        <v>3</v>
      </c>
      <c r="I22" s="38"/>
      <c r="J22" s="40"/>
      <c r="K22" s="57">
        <f>SUM(K17:K20)</f>
        <v>0</v>
      </c>
      <c r="L22" s="38"/>
      <c r="M22" s="40"/>
      <c r="N22" s="57">
        <f>SUM(N17:N20)</f>
        <v>0</v>
      </c>
      <c r="O22" s="38"/>
      <c r="P22" s="42"/>
      <c r="Q22" s="41">
        <f>SUM(Q17:Q20)</f>
        <v>11</v>
      </c>
      <c r="R22" s="40"/>
      <c r="S22" s="181"/>
      <c r="T22" s="300"/>
    </row>
    <row r="23" spans="1:20" ht="13.8" x14ac:dyDescent="0.25">
      <c r="A23" s="58"/>
      <c r="B23" s="59"/>
      <c r="C23" s="344" t="s">
        <v>106</v>
      </c>
      <c r="D23" s="60">
        <f>D14+D21</f>
        <v>110</v>
      </c>
      <c r="E23" s="61"/>
      <c r="F23" s="62"/>
      <c r="G23" s="60">
        <f>G14+G21</f>
        <v>11</v>
      </c>
      <c r="H23" s="61"/>
      <c r="I23" s="62"/>
      <c r="J23" s="60">
        <f>J14+J21</f>
        <v>0</v>
      </c>
      <c r="K23" s="61"/>
      <c r="L23" s="62"/>
      <c r="M23" s="60">
        <f>M14+M21</f>
        <v>0</v>
      </c>
      <c r="N23" s="61"/>
      <c r="O23" s="62"/>
      <c r="P23" s="60">
        <f>P14+P21</f>
        <v>121</v>
      </c>
      <c r="Q23" s="61"/>
      <c r="R23" s="60">
        <f>R14+R21</f>
        <v>990</v>
      </c>
      <c r="S23" s="183"/>
      <c r="T23" s="302"/>
    </row>
    <row r="24" spans="1:20" ht="14.4" thickBot="1" x14ac:dyDescent="0.3">
      <c r="A24" s="64"/>
      <c r="B24" s="65"/>
      <c r="C24" s="345"/>
      <c r="D24" s="40"/>
      <c r="E24" s="41">
        <f>E15+E22</f>
        <v>30</v>
      </c>
      <c r="F24" s="38"/>
      <c r="G24" s="40"/>
      <c r="H24" s="41">
        <f>H15+H22</f>
        <v>3</v>
      </c>
      <c r="I24" s="38"/>
      <c r="J24" s="40"/>
      <c r="K24" s="41">
        <f>K15+K22</f>
        <v>0</v>
      </c>
      <c r="L24" s="38"/>
      <c r="M24" s="40"/>
      <c r="N24" s="41">
        <f>N15+N22</f>
        <v>0</v>
      </c>
      <c r="O24" s="38"/>
      <c r="P24" s="40"/>
      <c r="Q24" s="41">
        <f>Q15+Q22</f>
        <v>33</v>
      </c>
      <c r="R24" s="40"/>
      <c r="S24" s="181"/>
      <c r="T24" s="300"/>
    </row>
    <row r="25" spans="1:20" ht="13.8" x14ac:dyDescent="0.25">
      <c r="A25" s="45" t="s">
        <v>76</v>
      </c>
      <c r="B25" s="48"/>
      <c r="C25" s="47" t="s">
        <v>107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182"/>
      <c r="T25" s="301"/>
    </row>
    <row r="26" spans="1:20" ht="13.8" x14ac:dyDescent="0.25">
      <c r="A26" s="52" t="s">
        <v>0</v>
      </c>
      <c r="B26" s="66" t="s">
        <v>81</v>
      </c>
      <c r="C26" s="67" t="s">
        <v>53</v>
      </c>
      <c r="D26" s="68"/>
      <c r="E26" s="68"/>
      <c r="F26" s="68"/>
      <c r="G26" s="68">
        <v>7</v>
      </c>
      <c r="H26" s="68">
        <v>2</v>
      </c>
      <c r="I26" s="68" t="s">
        <v>51</v>
      </c>
      <c r="J26" s="68"/>
      <c r="K26" s="68"/>
      <c r="L26" s="68"/>
      <c r="M26" s="68"/>
      <c r="N26" s="68"/>
      <c r="O26" s="68"/>
      <c r="P26" s="19">
        <f t="shared" ref="P26:Q31" si="3">D26+G26+J26+M26</f>
        <v>7</v>
      </c>
      <c r="Q26" s="20">
        <f t="shared" si="3"/>
        <v>2</v>
      </c>
      <c r="R26" s="19">
        <f t="shared" ref="R26:R31" si="4">Q26*30</f>
        <v>60</v>
      </c>
      <c r="S26" s="21" t="s">
        <v>108</v>
      </c>
      <c r="T26" s="296" t="s">
        <v>108</v>
      </c>
    </row>
    <row r="27" spans="1:20" ht="13.8" x14ac:dyDescent="0.25">
      <c r="A27" s="52" t="s">
        <v>3</v>
      </c>
      <c r="B27" s="66" t="s">
        <v>81</v>
      </c>
      <c r="C27" s="67" t="s">
        <v>109</v>
      </c>
      <c r="D27" s="68"/>
      <c r="E27" s="68"/>
      <c r="F27" s="68"/>
      <c r="G27" s="68">
        <v>11</v>
      </c>
      <c r="H27" s="68">
        <v>3</v>
      </c>
      <c r="I27" s="68" t="s">
        <v>102</v>
      </c>
      <c r="J27" s="68"/>
      <c r="K27" s="68"/>
      <c r="L27" s="68"/>
      <c r="M27" s="68"/>
      <c r="N27" s="68"/>
      <c r="O27" s="68"/>
      <c r="P27" s="19">
        <f t="shared" si="3"/>
        <v>11</v>
      </c>
      <c r="Q27" s="20">
        <f t="shared" si="3"/>
        <v>3</v>
      </c>
      <c r="R27" s="19">
        <f t="shared" si="4"/>
        <v>90</v>
      </c>
      <c r="S27" s="21" t="s">
        <v>108</v>
      </c>
      <c r="T27" s="296" t="s">
        <v>108</v>
      </c>
    </row>
    <row r="28" spans="1:20" ht="13.8" x14ac:dyDescent="0.25">
      <c r="A28" s="261" t="s">
        <v>186</v>
      </c>
      <c r="B28" s="279" t="s">
        <v>81</v>
      </c>
      <c r="C28" s="280" t="s">
        <v>110</v>
      </c>
      <c r="D28" s="281"/>
      <c r="E28" s="281"/>
      <c r="F28" s="281"/>
      <c r="G28" s="281">
        <v>7</v>
      </c>
      <c r="H28" s="281">
        <v>2</v>
      </c>
      <c r="I28" s="281" t="s">
        <v>51</v>
      </c>
      <c r="J28" s="281"/>
      <c r="K28" s="281"/>
      <c r="L28" s="281"/>
      <c r="M28" s="281"/>
      <c r="N28" s="281"/>
      <c r="O28" s="281"/>
      <c r="P28" s="269">
        <f t="shared" si="3"/>
        <v>7</v>
      </c>
      <c r="Q28" s="270">
        <f t="shared" si="3"/>
        <v>2</v>
      </c>
      <c r="R28" s="269">
        <f t="shared" si="4"/>
        <v>60</v>
      </c>
      <c r="S28" s="260" t="s">
        <v>111</v>
      </c>
      <c r="T28" s="297" t="s">
        <v>111</v>
      </c>
    </row>
    <row r="29" spans="1:20" ht="13.8" x14ac:dyDescent="0.25">
      <c r="A29" s="261" t="s">
        <v>189</v>
      </c>
      <c r="B29" s="279" t="s">
        <v>81</v>
      </c>
      <c r="C29" s="282" t="s">
        <v>112</v>
      </c>
      <c r="D29" s="281"/>
      <c r="E29" s="281"/>
      <c r="F29" s="281"/>
      <c r="G29" s="281">
        <v>15</v>
      </c>
      <c r="H29" s="281">
        <v>4</v>
      </c>
      <c r="I29" s="281" t="s">
        <v>102</v>
      </c>
      <c r="J29" s="281"/>
      <c r="K29" s="281"/>
      <c r="L29" s="281"/>
      <c r="M29" s="281"/>
      <c r="N29" s="281"/>
      <c r="O29" s="281"/>
      <c r="P29" s="269">
        <f t="shared" si="3"/>
        <v>15</v>
      </c>
      <c r="Q29" s="270">
        <f t="shared" si="3"/>
        <v>4</v>
      </c>
      <c r="R29" s="269">
        <f t="shared" si="4"/>
        <v>120</v>
      </c>
      <c r="S29" s="260" t="s">
        <v>113</v>
      </c>
      <c r="T29" s="297" t="s">
        <v>113</v>
      </c>
    </row>
    <row r="30" spans="1:20" ht="13.8" x14ac:dyDescent="0.25">
      <c r="A30" s="52" t="s">
        <v>11</v>
      </c>
      <c r="B30" s="66" t="s">
        <v>81</v>
      </c>
      <c r="C30" s="67" t="s">
        <v>114</v>
      </c>
      <c r="D30" s="71"/>
      <c r="E30" s="71"/>
      <c r="F30" s="71"/>
      <c r="G30" s="71">
        <v>6</v>
      </c>
      <c r="H30" s="71">
        <v>2</v>
      </c>
      <c r="I30" s="71" t="s">
        <v>51</v>
      </c>
      <c r="J30" s="71"/>
      <c r="K30" s="71"/>
      <c r="L30" s="71"/>
      <c r="M30" s="71"/>
      <c r="N30" s="71"/>
      <c r="O30" s="71"/>
      <c r="P30" s="19">
        <f t="shared" si="3"/>
        <v>6</v>
      </c>
      <c r="Q30" s="20">
        <f t="shared" si="3"/>
        <v>2</v>
      </c>
      <c r="R30" s="19">
        <f t="shared" si="4"/>
        <v>60</v>
      </c>
      <c r="S30" s="21" t="s">
        <v>88</v>
      </c>
      <c r="T30" s="297" t="s">
        <v>115</v>
      </c>
    </row>
    <row r="31" spans="1:20" ht="13.8" x14ac:dyDescent="0.25">
      <c r="A31" s="52" t="s">
        <v>13</v>
      </c>
      <c r="B31" s="66" t="s">
        <v>81</v>
      </c>
      <c r="C31" s="67" t="s">
        <v>116</v>
      </c>
      <c r="D31" s="71"/>
      <c r="E31" s="71"/>
      <c r="F31" s="71"/>
      <c r="G31" s="71">
        <v>15</v>
      </c>
      <c r="H31" s="71">
        <v>4</v>
      </c>
      <c r="I31" s="71" t="s">
        <v>102</v>
      </c>
      <c r="J31" s="71"/>
      <c r="K31" s="71"/>
      <c r="L31" s="71"/>
      <c r="M31" s="71"/>
      <c r="N31" s="71"/>
      <c r="O31" s="71"/>
      <c r="P31" s="19">
        <f t="shared" si="3"/>
        <v>15</v>
      </c>
      <c r="Q31" s="20">
        <f t="shared" si="3"/>
        <v>4</v>
      </c>
      <c r="R31" s="19">
        <f t="shared" si="4"/>
        <v>120</v>
      </c>
      <c r="S31" s="21" t="s">
        <v>92</v>
      </c>
      <c r="T31" s="296" t="s">
        <v>92</v>
      </c>
    </row>
    <row r="32" spans="1:20" ht="13.8" x14ac:dyDescent="0.25">
      <c r="A32" s="193"/>
      <c r="B32" s="194"/>
      <c r="C32" s="211" t="s">
        <v>154</v>
      </c>
      <c r="D32" s="195">
        <f>SUM(D26:D31)</f>
        <v>0</v>
      </c>
      <c r="E32" s="195"/>
      <c r="F32" s="196"/>
      <c r="G32" s="195">
        <f>SUM(G26:G31)</f>
        <v>61</v>
      </c>
      <c r="H32" s="195"/>
      <c r="I32" s="196"/>
      <c r="J32" s="195">
        <f>SUM(J26:J31)</f>
        <v>0</v>
      </c>
      <c r="K32" s="195"/>
      <c r="L32" s="196"/>
      <c r="M32" s="195">
        <f>SUM(M26:M31)</f>
        <v>0</v>
      </c>
      <c r="N32" s="196"/>
      <c r="O32" s="196"/>
      <c r="P32" s="33">
        <f>SUM(P26:P31)</f>
        <v>61</v>
      </c>
      <c r="Q32" s="56"/>
      <c r="R32" s="35">
        <f>SUM(R26:R31)</f>
        <v>510</v>
      </c>
      <c r="S32" s="179"/>
      <c r="T32" s="299"/>
    </row>
    <row r="33" spans="1:20" ht="14.4" thickBot="1" x14ac:dyDescent="0.3">
      <c r="A33" s="202"/>
      <c r="B33" s="203"/>
      <c r="C33" s="212" t="s">
        <v>155</v>
      </c>
      <c r="D33" s="204"/>
      <c r="E33" s="204">
        <f>SUM(E26:E31)</f>
        <v>0</v>
      </c>
      <c r="F33" s="205"/>
      <c r="G33" s="204"/>
      <c r="H33" s="204">
        <f>SUM(H26:H31)</f>
        <v>17</v>
      </c>
      <c r="I33" s="205"/>
      <c r="J33" s="204"/>
      <c r="K33" s="204">
        <f>SUM(K26:K31)</f>
        <v>0</v>
      </c>
      <c r="L33" s="205"/>
      <c r="M33" s="205"/>
      <c r="N33" s="204">
        <f>SUM(N26:N31)</f>
        <v>0</v>
      </c>
      <c r="O33" s="205"/>
      <c r="P33" s="38"/>
      <c r="Q33" s="44">
        <f>SUM(Q26:Q31)</f>
        <v>17</v>
      </c>
      <c r="R33" s="42"/>
      <c r="S33" s="181"/>
      <c r="T33" s="300"/>
    </row>
    <row r="34" spans="1:20" ht="13.8" x14ac:dyDescent="0.25">
      <c r="A34" s="213" t="s">
        <v>77</v>
      </c>
      <c r="B34" s="214"/>
      <c r="C34" s="215" t="s">
        <v>117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48"/>
      <c r="Q34" s="48"/>
      <c r="R34" s="48"/>
      <c r="S34" s="182"/>
      <c r="T34" s="301"/>
    </row>
    <row r="35" spans="1:20" ht="13.8" x14ac:dyDescent="0.25">
      <c r="A35" s="184" t="s">
        <v>18</v>
      </c>
      <c r="B35" s="217" t="s">
        <v>82</v>
      </c>
      <c r="C35" s="79" t="s">
        <v>118</v>
      </c>
      <c r="D35" s="68"/>
      <c r="E35" s="68"/>
      <c r="F35" s="68"/>
      <c r="G35" s="68">
        <v>38</v>
      </c>
      <c r="H35" s="68">
        <v>10</v>
      </c>
      <c r="I35" s="68" t="s">
        <v>102</v>
      </c>
      <c r="J35" s="68"/>
      <c r="K35" s="68"/>
      <c r="L35" s="68"/>
      <c r="M35" s="68"/>
      <c r="N35" s="68"/>
      <c r="O35" s="68"/>
      <c r="P35" s="19">
        <f t="shared" ref="P35:Q40" si="5">D35+G35+J35+M35</f>
        <v>38</v>
      </c>
      <c r="Q35" s="20">
        <f t="shared" si="5"/>
        <v>10</v>
      </c>
      <c r="R35" s="19">
        <f t="shared" ref="R35:R40" si="6">Q35*30</f>
        <v>300</v>
      </c>
      <c r="S35" s="21" t="s">
        <v>108</v>
      </c>
      <c r="T35" s="296" t="s">
        <v>119</v>
      </c>
    </row>
    <row r="36" spans="1:20" ht="13.8" x14ac:dyDescent="0.25">
      <c r="A36" s="184" t="s">
        <v>2</v>
      </c>
      <c r="B36" s="217" t="s">
        <v>82</v>
      </c>
      <c r="C36" s="79" t="s">
        <v>120</v>
      </c>
      <c r="D36" s="68"/>
      <c r="E36" s="68"/>
      <c r="F36" s="68"/>
      <c r="G36" s="68"/>
      <c r="H36" s="68"/>
      <c r="I36" s="68"/>
      <c r="J36" s="68">
        <v>18</v>
      </c>
      <c r="K36" s="68">
        <v>5</v>
      </c>
      <c r="L36" s="68" t="s">
        <v>102</v>
      </c>
      <c r="M36" s="68"/>
      <c r="N36" s="68"/>
      <c r="O36" s="68"/>
      <c r="P36" s="19">
        <f t="shared" si="5"/>
        <v>18</v>
      </c>
      <c r="Q36" s="20">
        <f t="shared" si="5"/>
        <v>5</v>
      </c>
      <c r="R36" s="19">
        <f t="shared" si="6"/>
        <v>150</v>
      </c>
      <c r="S36" s="21" t="s">
        <v>108</v>
      </c>
      <c r="T36" s="296" t="s">
        <v>108</v>
      </c>
    </row>
    <row r="37" spans="1:20" ht="13.8" x14ac:dyDescent="0.25">
      <c r="A37" s="184" t="s">
        <v>6</v>
      </c>
      <c r="B37" s="217" t="s">
        <v>82</v>
      </c>
      <c r="C37" s="79" t="s">
        <v>8</v>
      </c>
      <c r="D37" s="68"/>
      <c r="E37" s="68"/>
      <c r="F37" s="68"/>
      <c r="G37" s="68"/>
      <c r="H37" s="68"/>
      <c r="I37" s="68"/>
      <c r="J37" s="68">
        <v>18</v>
      </c>
      <c r="K37" s="68">
        <v>5</v>
      </c>
      <c r="L37" s="68" t="s">
        <v>51</v>
      </c>
      <c r="M37" s="68"/>
      <c r="N37" s="68"/>
      <c r="O37" s="68"/>
      <c r="P37" s="19">
        <f t="shared" si="5"/>
        <v>18</v>
      </c>
      <c r="Q37" s="20">
        <f t="shared" si="5"/>
        <v>5</v>
      </c>
      <c r="R37" s="19">
        <f t="shared" si="6"/>
        <v>150</v>
      </c>
      <c r="S37" s="21" t="s">
        <v>88</v>
      </c>
      <c r="T37" s="296" t="s">
        <v>88</v>
      </c>
    </row>
    <row r="38" spans="1:20" ht="13.8" x14ac:dyDescent="0.25">
      <c r="A38" s="184" t="s">
        <v>10</v>
      </c>
      <c r="B38" s="217" t="s">
        <v>82</v>
      </c>
      <c r="C38" s="79" t="s">
        <v>121</v>
      </c>
      <c r="D38" s="68"/>
      <c r="E38" s="68"/>
      <c r="F38" s="68"/>
      <c r="G38" s="68"/>
      <c r="H38" s="68"/>
      <c r="I38" s="68"/>
      <c r="J38" s="68">
        <v>37</v>
      </c>
      <c r="K38" s="68">
        <v>10</v>
      </c>
      <c r="L38" s="68" t="s">
        <v>102</v>
      </c>
      <c r="M38" s="68"/>
      <c r="N38" s="68"/>
      <c r="O38" s="68"/>
      <c r="P38" s="19">
        <f t="shared" si="5"/>
        <v>37</v>
      </c>
      <c r="Q38" s="20">
        <f t="shared" si="5"/>
        <v>10</v>
      </c>
      <c r="R38" s="19">
        <f t="shared" si="6"/>
        <v>300</v>
      </c>
      <c r="S38" s="21" t="s">
        <v>88</v>
      </c>
      <c r="T38" s="296" t="s">
        <v>122</v>
      </c>
    </row>
    <row r="39" spans="1:20" ht="13.8" x14ac:dyDescent="0.25">
      <c r="A39" s="184" t="s">
        <v>15</v>
      </c>
      <c r="B39" s="217" t="s">
        <v>82</v>
      </c>
      <c r="C39" s="79" t="s">
        <v>123</v>
      </c>
      <c r="D39" s="68"/>
      <c r="E39" s="68"/>
      <c r="F39" s="68"/>
      <c r="G39" s="68"/>
      <c r="H39" s="68"/>
      <c r="I39" s="68"/>
      <c r="J39" s="68">
        <v>22</v>
      </c>
      <c r="K39" s="68">
        <v>6</v>
      </c>
      <c r="L39" s="68" t="s">
        <v>102</v>
      </c>
      <c r="M39" s="68"/>
      <c r="N39" s="68"/>
      <c r="O39" s="68"/>
      <c r="P39" s="19">
        <f t="shared" si="5"/>
        <v>22</v>
      </c>
      <c r="Q39" s="20">
        <f t="shared" si="5"/>
        <v>6</v>
      </c>
      <c r="R39" s="19">
        <f t="shared" si="6"/>
        <v>180</v>
      </c>
      <c r="S39" s="21" t="s">
        <v>88</v>
      </c>
      <c r="T39" s="296" t="s">
        <v>88</v>
      </c>
    </row>
    <row r="40" spans="1:20" ht="13.8" x14ac:dyDescent="0.25">
      <c r="A40" s="184" t="s">
        <v>20</v>
      </c>
      <c r="B40" s="217" t="s">
        <v>82</v>
      </c>
      <c r="C40" s="79" t="s">
        <v>21</v>
      </c>
      <c r="D40" s="189"/>
      <c r="E40" s="189"/>
      <c r="F40" s="189"/>
      <c r="G40" s="189"/>
      <c r="H40" s="68"/>
      <c r="I40" s="68"/>
      <c r="J40" s="68">
        <v>15</v>
      </c>
      <c r="K40" s="68">
        <v>4</v>
      </c>
      <c r="L40" s="68" t="s">
        <v>51</v>
      </c>
      <c r="M40" s="68"/>
      <c r="N40" s="68"/>
      <c r="O40" s="68"/>
      <c r="P40" s="19">
        <f t="shared" si="5"/>
        <v>15</v>
      </c>
      <c r="Q40" s="20">
        <f t="shared" si="5"/>
        <v>4</v>
      </c>
      <c r="R40" s="19">
        <f t="shared" si="6"/>
        <v>120</v>
      </c>
      <c r="S40" s="21" t="s">
        <v>108</v>
      </c>
      <c r="T40" s="296" t="s">
        <v>108</v>
      </c>
    </row>
    <row r="41" spans="1:20" ht="13.8" x14ac:dyDescent="0.25">
      <c r="A41" s="72"/>
      <c r="B41" s="73"/>
      <c r="C41" s="32" t="s">
        <v>178</v>
      </c>
      <c r="D41" s="55">
        <f>SUM(D35:D40)</f>
        <v>0</v>
      </c>
      <c r="E41" s="55"/>
      <c r="F41" s="74"/>
      <c r="G41" s="55">
        <f>SUM(G35:G40)</f>
        <v>38</v>
      </c>
      <c r="H41" s="55"/>
      <c r="I41" s="74"/>
      <c r="J41" s="55">
        <f>SUM(J35:J40)</f>
        <v>110</v>
      </c>
      <c r="K41" s="55"/>
      <c r="L41" s="74"/>
      <c r="M41" s="55">
        <f>SUM(M35:M40)</f>
        <v>0</v>
      </c>
      <c r="N41" s="55"/>
      <c r="O41" s="74"/>
      <c r="P41" s="33">
        <f>SUM(P35:P40)</f>
        <v>148</v>
      </c>
      <c r="Q41" s="56"/>
      <c r="R41" s="35">
        <f>SUM(R35:R40)</f>
        <v>1200</v>
      </c>
      <c r="S41" s="179"/>
      <c r="T41" s="299"/>
    </row>
    <row r="42" spans="1:20" ht="14.4" thickBot="1" x14ac:dyDescent="0.3">
      <c r="A42" s="75"/>
      <c r="B42" s="65"/>
      <c r="C42" s="39" t="s">
        <v>179</v>
      </c>
      <c r="D42" s="57"/>
      <c r="E42" s="57">
        <f>SUM(E35:E40)</f>
        <v>0</v>
      </c>
      <c r="F42" s="76"/>
      <c r="G42" s="57"/>
      <c r="H42" s="57">
        <f>SUM(H35:H40)</f>
        <v>10</v>
      </c>
      <c r="I42" s="76"/>
      <c r="J42" s="57"/>
      <c r="K42" s="57">
        <f>SUM(K35:K40)</f>
        <v>30</v>
      </c>
      <c r="L42" s="76"/>
      <c r="M42" s="57"/>
      <c r="N42" s="57">
        <f>SUM(N35:N40)</f>
        <v>0</v>
      </c>
      <c r="O42" s="76"/>
      <c r="P42" s="38"/>
      <c r="Q42" s="41">
        <f>SUM(Q35:Q40)</f>
        <v>40</v>
      </c>
      <c r="R42" s="42"/>
      <c r="S42" s="181"/>
      <c r="T42" s="300"/>
    </row>
    <row r="43" spans="1:20" ht="13.8" x14ac:dyDescent="0.25">
      <c r="A43" s="80"/>
      <c r="B43" s="81" t="s">
        <v>50</v>
      </c>
      <c r="C43" s="82" t="s">
        <v>4</v>
      </c>
      <c r="D43" s="81"/>
      <c r="E43" s="81"/>
      <c r="F43" s="81"/>
      <c r="G43" s="81"/>
      <c r="H43" s="81"/>
      <c r="I43" s="81"/>
      <c r="J43" s="81"/>
      <c r="K43" s="81"/>
      <c r="L43" s="81"/>
      <c r="M43" s="81">
        <v>36</v>
      </c>
      <c r="N43" s="81">
        <v>10</v>
      </c>
      <c r="O43" s="83"/>
      <c r="P43" s="19">
        <f>D43+G43+J43+M43</f>
        <v>36</v>
      </c>
      <c r="Q43" s="85">
        <f>E43+H43+K43+N43</f>
        <v>10</v>
      </c>
      <c r="R43" s="84">
        <f>Q43*30</f>
        <v>300</v>
      </c>
      <c r="S43" s="208"/>
      <c r="T43" s="307"/>
    </row>
    <row r="44" spans="1:20" ht="14.4" thickBot="1" x14ac:dyDescent="0.3">
      <c r="A44" s="86"/>
      <c r="B44" s="69" t="s">
        <v>82</v>
      </c>
      <c r="C44" s="87" t="s">
        <v>124</v>
      </c>
      <c r="D44" s="88"/>
      <c r="E44" s="88"/>
      <c r="F44" s="69"/>
      <c r="G44" s="88"/>
      <c r="H44" s="88"/>
      <c r="I44" s="69"/>
      <c r="J44" s="88"/>
      <c r="K44" s="88"/>
      <c r="L44" s="69"/>
      <c r="M44" s="89">
        <v>74</v>
      </c>
      <c r="N44" s="69">
        <v>20</v>
      </c>
      <c r="O44" s="90"/>
      <c r="P44" s="19">
        <f>D44+G44+J44+M44</f>
        <v>74</v>
      </c>
      <c r="Q44" s="20">
        <f>E44+H44+K44+N44</f>
        <v>20</v>
      </c>
      <c r="R44" s="19">
        <f>Q44*30</f>
        <v>600</v>
      </c>
      <c r="S44" s="218"/>
      <c r="T44" s="308"/>
    </row>
    <row r="45" spans="1:20" ht="16.2" thickBot="1" x14ac:dyDescent="0.35">
      <c r="A45" s="58"/>
      <c r="B45" s="59"/>
      <c r="C45" s="91" t="s">
        <v>125</v>
      </c>
      <c r="D45" s="92">
        <f>D23+D32+D41</f>
        <v>110</v>
      </c>
      <c r="E45" s="93"/>
      <c r="F45" s="93"/>
      <c r="G45" s="92">
        <f>G23+G32+G41</f>
        <v>110</v>
      </c>
      <c r="H45" s="93"/>
      <c r="I45" s="93"/>
      <c r="J45" s="92">
        <f>J23+J32+J41</f>
        <v>110</v>
      </c>
      <c r="K45" s="93"/>
      <c r="L45" s="93"/>
      <c r="M45" s="92">
        <f>M23+M32+M41+M43+M44</f>
        <v>110</v>
      </c>
      <c r="N45" s="93"/>
      <c r="O45" s="93"/>
      <c r="P45" s="92">
        <f>P23+P32+P41+P43+P44</f>
        <v>440</v>
      </c>
      <c r="Q45" s="92"/>
      <c r="R45" s="92">
        <f>R23+R32+R41+R43+R44</f>
        <v>3600</v>
      </c>
      <c r="S45" s="181"/>
      <c r="T45" s="300"/>
    </row>
    <row r="46" spans="1:20" ht="16.2" thickBot="1" x14ac:dyDescent="0.35">
      <c r="A46" s="94"/>
      <c r="B46" s="95"/>
      <c r="C46" s="96" t="s">
        <v>126</v>
      </c>
      <c r="D46" s="97"/>
      <c r="E46" s="98">
        <f>E24+E33+E42</f>
        <v>30</v>
      </c>
      <c r="F46" s="97"/>
      <c r="G46" s="97"/>
      <c r="H46" s="98">
        <f>H24+H33+H42</f>
        <v>30</v>
      </c>
      <c r="I46" s="97"/>
      <c r="J46" s="97"/>
      <c r="K46" s="98">
        <f>K24+K33+K42</f>
        <v>30</v>
      </c>
      <c r="L46" s="97"/>
      <c r="M46" s="97"/>
      <c r="N46" s="98">
        <f>N24+N33+N42+N43+N44</f>
        <v>30</v>
      </c>
      <c r="O46" s="97"/>
      <c r="P46" s="59"/>
      <c r="Q46" s="98">
        <f>Q24+Q33+Q42+Q43+Q44</f>
        <v>120</v>
      </c>
      <c r="R46" s="99"/>
      <c r="S46" s="180"/>
      <c r="T46" s="181"/>
    </row>
    <row r="47" spans="1:20" ht="16.2" thickBot="1" x14ac:dyDescent="0.35">
      <c r="A47" s="100"/>
      <c r="B47" s="101"/>
      <c r="C47" s="102"/>
      <c r="D47" s="103"/>
      <c r="E47" s="104"/>
      <c r="F47" s="103"/>
      <c r="G47" s="103"/>
      <c r="H47" s="104"/>
      <c r="I47" s="103"/>
      <c r="J47" s="103"/>
      <c r="K47" s="104"/>
      <c r="L47" s="103"/>
      <c r="M47" s="103"/>
      <c r="N47" s="104"/>
      <c r="O47" s="103"/>
      <c r="P47" s="101"/>
      <c r="Q47" s="104"/>
      <c r="R47" s="105"/>
      <c r="S47" s="209"/>
      <c r="T47" s="209"/>
    </row>
    <row r="48" spans="1:20" ht="15.6" x14ac:dyDescent="0.3">
      <c r="A48" s="106" t="s">
        <v>127</v>
      </c>
      <c r="B48" s="107"/>
      <c r="C48" s="108" t="s">
        <v>128</v>
      </c>
      <c r="D48" s="109"/>
      <c r="E48" s="110"/>
      <c r="F48" s="109"/>
      <c r="G48" s="109"/>
      <c r="H48" s="110"/>
      <c r="I48" s="109"/>
      <c r="J48" s="109"/>
      <c r="K48" s="110"/>
      <c r="L48" s="109"/>
      <c r="M48" s="109"/>
      <c r="N48" s="110"/>
      <c r="O48" s="77"/>
      <c r="P48" s="48"/>
      <c r="Q48" s="107"/>
      <c r="R48" s="111"/>
    </row>
    <row r="49" spans="1:18" ht="15" x14ac:dyDescent="0.25">
      <c r="A49" s="112"/>
      <c r="B49" s="219"/>
      <c r="C49" s="220" t="s">
        <v>129</v>
      </c>
      <c r="D49" s="70"/>
      <c r="E49" s="210"/>
      <c r="F49" s="70"/>
      <c r="G49" s="70"/>
      <c r="H49" s="210"/>
      <c r="I49" s="70"/>
      <c r="J49" s="70"/>
      <c r="K49" s="210"/>
      <c r="L49" s="70"/>
      <c r="M49" s="70"/>
      <c r="N49" s="210"/>
      <c r="O49" s="70"/>
      <c r="P49" s="190">
        <f t="shared" ref="P49:Q53" si="7">D49+G49+J49+M49</f>
        <v>0</v>
      </c>
      <c r="Q49" s="20">
        <f t="shared" si="7"/>
        <v>0</v>
      </c>
      <c r="R49" s="115">
        <f>Q49*30</f>
        <v>0</v>
      </c>
    </row>
    <row r="50" spans="1:18" ht="13.8" x14ac:dyDescent="0.25">
      <c r="A50" s="113"/>
      <c r="B50" s="69"/>
      <c r="C50" s="198" t="s">
        <v>130</v>
      </c>
      <c r="D50" s="88"/>
      <c r="E50" s="88"/>
      <c r="F50" s="69"/>
      <c r="G50" s="88"/>
      <c r="H50" s="88"/>
      <c r="I50" s="69"/>
      <c r="J50" s="88"/>
      <c r="K50" s="88"/>
      <c r="L50" s="69"/>
      <c r="M50" s="69"/>
      <c r="N50" s="88"/>
      <c r="O50" s="69"/>
      <c r="P50" s="190">
        <f t="shared" si="7"/>
        <v>0</v>
      </c>
      <c r="Q50" s="20">
        <f t="shared" si="7"/>
        <v>0</v>
      </c>
      <c r="R50" s="115">
        <f>Q50*30</f>
        <v>0</v>
      </c>
    </row>
    <row r="51" spans="1:18" ht="13.8" x14ac:dyDescent="0.25">
      <c r="A51" s="113"/>
      <c r="B51" s="69"/>
      <c r="C51" s="198" t="s">
        <v>149</v>
      </c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 t="s">
        <v>50</v>
      </c>
      <c r="P51" s="190">
        <f t="shared" si="7"/>
        <v>0</v>
      </c>
      <c r="Q51" s="20">
        <f t="shared" si="7"/>
        <v>0</v>
      </c>
      <c r="R51" s="115">
        <f>Q51*30</f>
        <v>0</v>
      </c>
    </row>
    <row r="52" spans="1:18" ht="15.6" thickBot="1" x14ac:dyDescent="0.3">
      <c r="A52" s="116"/>
      <c r="B52" s="117"/>
      <c r="C52" s="221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222">
        <f t="shared" si="7"/>
        <v>0</v>
      </c>
      <c r="Q52" s="223">
        <f t="shared" si="7"/>
        <v>0</v>
      </c>
      <c r="R52" s="115">
        <f>Q52*30</f>
        <v>0</v>
      </c>
    </row>
    <row r="53" spans="1:18" ht="15.6" thickBot="1" x14ac:dyDescent="0.3">
      <c r="A53" s="119"/>
      <c r="B53" s="120"/>
      <c r="C53" s="121" t="s">
        <v>131</v>
      </c>
      <c r="D53" s="122">
        <f>SUM(D49:D52)</f>
        <v>0</v>
      </c>
      <c r="E53" s="123"/>
      <c r="F53" s="123"/>
      <c r="G53" s="122">
        <f>SUM(G49:G52)</f>
        <v>0</v>
      </c>
      <c r="H53" s="123"/>
      <c r="I53" s="123"/>
      <c r="J53" s="122">
        <f>SUM(J49:J52)</f>
        <v>0</v>
      </c>
      <c r="K53" s="123"/>
      <c r="L53" s="123"/>
      <c r="M53" s="122">
        <f>SUM(M49:M52)</f>
        <v>0</v>
      </c>
      <c r="N53" s="123"/>
      <c r="O53" s="123"/>
      <c r="P53" s="124">
        <f t="shared" si="7"/>
        <v>0</v>
      </c>
      <c r="Q53" s="224">
        <f t="shared" si="7"/>
        <v>0</v>
      </c>
      <c r="R53" s="225">
        <f>Q53*30</f>
        <v>0</v>
      </c>
    </row>
    <row r="54" spans="1:18" ht="16.8" thickTop="1" thickBot="1" x14ac:dyDescent="0.3">
      <c r="A54" s="346" t="s">
        <v>180</v>
      </c>
      <c r="B54" s="346"/>
      <c r="C54" s="346"/>
      <c r="D54" s="346"/>
      <c r="E54" s="346"/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346"/>
      <c r="Q54" s="346"/>
      <c r="R54" s="346"/>
    </row>
    <row r="55" spans="1:18" ht="14.4" customHeight="1" thickTop="1" x14ac:dyDescent="0.25">
      <c r="A55" s="347" t="s">
        <v>132</v>
      </c>
      <c r="B55" s="125">
        <f t="shared" ref="B55:B60" si="8">(Q55/120)*100</f>
        <v>18.333333333333332</v>
      </c>
      <c r="C55" s="126" t="s">
        <v>83</v>
      </c>
      <c r="D55" s="127">
        <f>D14</f>
        <v>82</v>
      </c>
      <c r="E55" s="127">
        <f>E15</f>
        <v>22</v>
      </c>
      <c r="F55" s="128"/>
      <c r="G55" s="127">
        <f>G14</f>
        <v>0</v>
      </c>
      <c r="H55" s="127">
        <f>H15</f>
        <v>0</v>
      </c>
      <c r="I55" s="128"/>
      <c r="J55" s="127">
        <f>J14</f>
        <v>0</v>
      </c>
      <c r="K55" s="127">
        <f>K15</f>
        <v>0</v>
      </c>
      <c r="L55" s="128"/>
      <c r="M55" s="127">
        <f>M14</f>
        <v>0</v>
      </c>
      <c r="N55" s="127">
        <f>N15</f>
        <v>0</v>
      </c>
      <c r="O55" s="128"/>
      <c r="P55" s="127">
        <f>P14</f>
        <v>82</v>
      </c>
      <c r="Q55" s="127">
        <f>Q15</f>
        <v>22</v>
      </c>
      <c r="R55" s="129">
        <f t="shared" ref="R55:R62" si="9">Q55*30</f>
        <v>660</v>
      </c>
    </row>
    <row r="56" spans="1:18" ht="14.4" thickBot="1" x14ac:dyDescent="0.3">
      <c r="A56" s="348"/>
      <c r="B56" s="130">
        <f t="shared" si="8"/>
        <v>9.1666666666666661</v>
      </c>
      <c r="C56" s="131" t="s">
        <v>97</v>
      </c>
      <c r="D56" s="132">
        <f>D21</f>
        <v>28</v>
      </c>
      <c r="E56" s="132">
        <f>E22</f>
        <v>8</v>
      </c>
      <c r="F56" s="132"/>
      <c r="G56" s="132">
        <f>G21</f>
        <v>11</v>
      </c>
      <c r="H56" s="132">
        <f>H22</f>
        <v>3</v>
      </c>
      <c r="I56" s="132"/>
      <c r="J56" s="132">
        <f>J21</f>
        <v>0</v>
      </c>
      <c r="K56" s="132">
        <f>K22</f>
        <v>0</v>
      </c>
      <c r="L56" s="132"/>
      <c r="M56" s="132">
        <f>M21</f>
        <v>0</v>
      </c>
      <c r="N56" s="132">
        <f>N22</f>
        <v>0</v>
      </c>
      <c r="O56" s="132"/>
      <c r="P56" s="132">
        <f>P21</f>
        <v>39</v>
      </c>
      <c r="Q56" s="132">
        <f>Q22</f>
        <v>11</v>
      </c>
      <c r="R56" s="115">
        <f t="shared" si="9"/>
        <v>330</v>
      </c>
    </row>
    <row r="57" spans="1:18" ht="16.2" thickBot="1" x14ac:dyDescent="0.35">
      <c r="A57" s="348"/>
      <c r="B57" s="133">
        <f t="shared" si="8"/>
        <v>27.500000000000004</v>
      </c>
      <c r="C57" s="134" t="s">
        <v>106</v>
      </c>
      <c r="D57" s="135">
        <f>SUM(D55:D56)</f>
        <v>110</v>
      </c>
      <c r="E57" s="135">
        <f>SUM(E55:E56)</f>
        <v>30</v>
      </c>
      <c r="F57" s="136"/>
      <c r="G57" s="135">
        <f>SUM(G55:G56)</f>
        <v>11</v>
      </c>
      <c r="H57" s="135">
        <f>SUM(H55:H56)</f>
        <v>3</v>
      </c>
      <c r="I57" s="136"/>
      <c r="J57" s="135">
        <f>SUM(J55:J56)</f>
        <v>0</v>
      </c>
      <c r="K57" s="135">
        <f>SUM(K55:K56)</f>
        <v>0</v>
      </c>
      <c r="L57" s="136"/>
      <c r="M57" s="135">
        <f>SUM(M55:M56)</f>
        <v>0</v>
      </c>
      <c r="N57" s="135">
        <f>SUM(N55:N56)</f>
        <v>0</v>
      </c>
      <c r="O57" s="136"/>
      <c r="P57" s="135">
        <f>SUM(P55:P56)</f>
        <v>121</v>
      </c>
      <c r="Q57" s="135">
        <f>SUM(Q55:Q56)</f>
        <v>33</v>
      </c>
      <c r="R57" s="226">
        <f t="shared" si="9"/>
        <v>990</v>
      </c>
    </row>
    <row r="58" spans="1:18" ht="13.8" x14ac:dyDescent="0.25">
      <c r="A58" s="348"/>
      <c r="B58" s="188">
        <f t="shared" si="8"/>
        <v>14.166666666666666</v>
      </c>
      <c r="C58" s="138" t="s">
        <v>107</v>
      </c>
      <c r="D58" s="139">
        <f>D32</f>
        <v>0</v>
      </c>
      <c r="E58" s="139">
        <f>E33</f>
        <v>0</v>
      </c>
      <c r="F58" s="139"/>
      <c r="G58" s="139">
        <f>G32</f>
        <v>61</v>
      </c>
      <c r="H58" s="139">
        <f>H33</f>
        <v>17</v>
      </c>
      <c r="I58" s="139"/>
      <c r="J58" s="139">
        <f>J32</f>
        <v>0</v>
      </c>
      <c r="K58" s="139">
        <f>K33</f>
        <v>0</v>
      </c>
      <c r="L58" s="139"/>
      <c r="M58" s="139">
        <f>M32</f>
        <v>0</v>
      </c>
      <c r="N58" s="139">
        <f>N33</f>
        <v>0</v>
      </c>
      <c r="O58" s="139"/>
      <c r="P58" s="139">
        <f>P32</f>
        <v>61</v>
      </c>
      <c r="Q58" s="139">
        <f>Q33</f>
        <v>17</v>
      </c>
      <c r="R58" s="140">
        <f t="shared" si="9"/>
        <v>510</v>
      </c>
    </row>
    <row r="59" spans="1:18" ht="13.8" x14ac:dyDescent="0.25">
      <c r="A59" s="348"/>
      <c r="B59" s="188">
        <f t="shared" si="8"/>
        <v>41.666666666666671</v>
      </c>
      <c r="C59" s="141" t="s">
        <v>133</v>
      </c>
      <c r="D59" s="55">
        <f>D41</f>
        <v>0</v>
      </c>
      <c r="E59" s="55">
        <f>E42</f>
        <v>0</v>
      </c>
      <c r="F59" s="55"/>
      <c r="G59" s="55">
        <f>G41</f>
        <v>38</v>
      </c>
      <c r="H59" s="55">
        <f>H42</f>
        <v>10</v>
      </c>
      <c r="I59" s="55"/>
      <c r="J59" s="55">
        <f>J41</f>
        <v>110</v>
      </c>
      <c r="K59" s="55">
        <f>K42</f>
        <v>30</v>
      </c>
      <c r="L59" s="55"/>
      <c r="M59" s="55">
        <f>M41+M43</f>
        <v>36</v>
      </c>
      <c r="N59" s="55">
        <f>N42+N43</f>
        <v>10</v>
      </c>
      <c r="O59" s="55"/>
      <c r="P59" s="33">
        <f>P41+P43</f>
        <v>184</v>
      </c>
      <c r="Q59" s="33">
        <f>Q42+Q43</f>
        <v>50</v>
      </c>
      <c r="R59" s="142">
        <f t="shared" si="9"/>
        <v>1500</v>
      </c>
    </row>
    <row r="60" spans="1:18" ht="13.8" x14ac:dyDescent="0.25">
      <c r="A60" s="348"/>
      <c r="B60" s="188">
        <f t="shared" si="8"/>
        <v>16.666666666666664</v>
      </c>
      <c r="C60" s="141" t="s">
        <v>134</v>
      </c>
      <c r="D60" s="55"/>
      <c r="E60" s="55"/>
      <c r="F60" s="55"/>
      <c r="G60" s="55"/>
      <c r="H60" s="55"/>
      <c r="I60" s="55"/>
      <c r="J60" s="55"/>
      <c r="K60" s="55"/>
      <c r="L60" s="55"/>
      <c r="M60" s="55">
        <f>M44</f>
        <v>74</v>
      </c>
      <c r="N60" s="55">
        <f>N44</f>
        <v>20</v>
      </c>
      <c r="O60" s="55"/>
      <c r="P60" s="33">
        <f>P44</f>
        <v>74</v>
      </c>
      <c r="Q60" s="33">
        <f>Q44</f>
        <v>20</v>
      </c>
      <c r="R60" s="142">
        <f t="shared" si="9"/>
        <v>600</v>
      </c>
    </row>
    <row r="61" spans="1:18" ht="13.8" x14ac:dyDescent="0.25">
      <c r="A61" s="348"/>
      <c r="B61" s="137"/>
      <c r="C61" s="141" t="s">
        <v>128</v>
      </c>
      <c r="D61" s="55">
        <f>D53</f>
        <v>0</v>
      </c>
      <c r="E61" s="55"/>
      <c r="F61" s="55"/>
      <c r="G61" s="55">
        <f>G53</f>
        <v>0</v>
      </c>
      <c r="H61" s="55"/>
      <c r="I61" s="55"/>
      <c r="J61" s="55">
        <f>J53</f>
        <v>0</v>
      </c>
      <c r="K61" s="55"/>
      <c r="L61" s="55"/>
      <c r="M61" s="55">
        <f>M53</f>
        <v>0</v>
      </c>
      <c r="N61" s="55"/>
      <c r="O61" s="55"/>
      <c r="P61" s="55">
        <f>P53</f>
        <v>0</v>
      </c>
      <c r="Q61" s="55"/>
      <c r="R61" s="142">
        <f t="shared" si="9"/>
        <v>0</v>
      </c>
    </row>
    <row r="62" spans="1:18" ht="14.4" thickBot="1" x14ac:dyDescent="0.3">
      <c r="A62" s="349"/>
      <c r="B62" s="143">
        <f>B55+B56+B58+B59+B60</f>
        <v>100</v>
      </c>
      <c r="C62" s="144" t="s">
        <v>135</v>
      </c>
      <c r="D62" s="145">
        <f>SUM(D57:D61)</f>
        <v>110</v>
      </c>
      <c r="E62" s="145">
        <f>SUM(E57:E61)</f>
        <v>30</v>
      </c>
      <c r="F62" s="145"/>
      <c r="G62" s="145">
        <f>SUM(G57:G61)</f>
        <v>110</v>
      </c>
      <c r="H62" s="145">
        <f>SUM(H57:H61)</f>
        <v>30</v>
      </c>
      <c r="I62" s="145"/>
      <c r="J62" s="145">
        <f>SUM(J57:J61)</f>
        <v>110</v>
      </c>
      <c r="K62" s="145">
        <f>SUM(K57:K61)</f>
        <v>30</v>
      </c>
      <c r="L62" s="145"/>
      <c r="M62" s="145">
        <f>SUM(M57:M61)</f>
        <v>110</v>
      </c>
      <c r="N62" s="145">
        <f>SUM(N57:N61)</f>
        <v>30</v>
      </c>
      <c r="O62" s="146"/>
      <c r="P62" s="145">
        <f>SUM(P57:P61)</f>
        <v>440</v>
      </c>
      <c r="Q62" s="145">
        <f>SUM(Q57:Q61)</f>
        <v>120</v>
      </c>
      <c r="R62" s="147">
        <f t="shared" si="9"/>
        <v>3600</v>
      </c>
    </row>
    <row r="63" spans="1:18" ht="16.8" thickTop="1" thickBot="1" x14ac:dyDescent="0.3">
      <c r="A63" s="148"/>
      <c r="B63" s="350" t="s">
        <v>136</v>
      </c>
      <c r="C63" s="350"/>
      <c r="D63" s="350"/>
      <c r="E63" s="350"/>
      <c r="F63" s="350"/>
      <c r="G63" s="350"/>
      <c r="H63" s="350"/>
      <c r="I63" s="350"/>
      <c r="J63" s="350"/>
      <c r="K63" s="350"/>
      <c r="L63" s="350"/>
      <c r="M63" s="350"/>
      <c r="N63" s="350"/>
      <c r="O63" s="350"/>
      <c r="P63" s="350"/>
      <c r="Q63" s="350"/>
      <c r="R63" s="350"/>
    </row>
    <row r="64" spans="1:18" ht="15" thickTop="1" thickBot="1" x14ac:dyDescent="0.3">
      <c r="A64" s="149"/>
      <c r="B64" s="150"/>
      <c r="C64" s="151" t="s">
        <v>137</v>
      </c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3" t="s">
        <v>138</v>
      </c>
      <c r="Q64" s="154"/>
      <c r="R64" s="149"/>
    </row>
    <row r="65" spans="1:18" ht="13.8" x14ac:dyDescent="0.25">
      <c r="A65" s="149"/>
      <c r="B65" s="150"/>
      <c r="C65" s="155" t="s">
        <v>139</v>
      </c>
      <c r="D65" s="156"/>
      <c r="E65" s="156"/>
      <c r="F65" s="157">
        <f>SUM(D69:E69)</f>
        <v>6</v>
      </c>
      <c r="G65" s="156"/>
      <c r="H65" s="156"/>
      <c r="I65" s="157">
        <f>SUM(G69:H69)</f>
        <v>3</v>
      </c>
      <c r="J65" s="156"/>
      <c r="K65" s="156"/>
      <c r="L65" s="157">
        <f>SUM(J69:K69)</f>
        <v>2</v>
      </c>
      <c r="M65" s="156"/>
      <c r="N65" s="156"/>
      <c r="O65" s="157">
        <f>SUM(M69:N69)</f>
        <v>0</v>
      </c>
      <c r="P65" s="158">
        <f>F65+I65+L65+O65</f>
        <v>11</v>
      </c>
      <c r="Q65" s="149"/>
      <c r="R65" s="149"/>
    </row>
    <row r="66" spans="1:18" ht="13.8" x14ac:dyDescent="0.25">
      <c r="A66" s="149"/>
      <c r="B66" s="150"/>
      <c r="C66" s="159" t="s">
        <v>140</v>
      </c>
      <c r="D66" s="156"/>
      <c r="E66" s="156"/>
      <c r="F66" s="157">
        <f>SUM(D70:E70)</f>
        <v>2</v>
      </c>
      <c r="G66" s="156"/>
      <c r="H66" s="156"/>
      <c r="I66" s="157">
        <f>SUM(G70:H70)</f>
        <v>5</v>
      </c>
      <c r="J66" s="156"/>
      <c r="K66" s="156"/>
      <c r="L66" s="157">
        <f>SUM(J70:K70)</f>
        <v>3</v>
      </c>
      <c r="M66" s="156"/>
      <c r="N66" s="156"/>
      <c r="O66" s="157">
        <f>SUM(M70:N70)</f>
        <v>1</v>
      </c>
      <c r="P66" s="158">
        <f>F66+I66+L66+O66</f>
        <v>11</v>
      </c>
      <c r="Q66" s="149"/>
      <c r="R66" s="149"/>
    </row>
    <row r="67" spans="1:18" ht="14.4" thickBot="1" x14ac:dyDescent="0.3">
      <c r="A67" s="149"/>
      <c r="B67" s="150"/>
      <c r="C67" s="160" t="s">
        <v>141</v>
      </c>
      <c r="D67" s="161"/>
      <c r="E67" s="162"/>
      <c r="F67" s="163">
        <f>SUM(F65:F66)</f>
        <v>8</v>
      </c>
      <c r="G67" s="164"/>
      <c r="H67" s="165"/>
      <c r="I67" s="163">
        <f>SUM(I65:I66)</f>
        <v>8</v>
      </c>
      <c r="J67" s="164"/>
      <c r="K67" s="165"/>
      <c r="L67" s="163">
        <f>SUM(L65:L66)</f>
        <v>5</v>
      </c>
      <c r="M67" s="164"/>
      <c r="N67" s="165"/>
      <c r="O67" s="163">
        <f>SUM(O65:O66)</f>
        <v>1</v>
      </c>
      <c r="P67" s="166">
        <f>F67+I67+L67+O67</f>
        <v>22</v>
      </c>
      <c r="Q67" s="149"/>
      <c r="R67" s="149"/>
    </row>
    <row r="68" spans="1:18" ht="14.4" thickTop="1" x14ac:dyDescent="0.25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</row>
    <row r="69" spans="1:18" ht="13.8" hidden="1" x14ac:dyDescent="0.25">
      <c r="A69" s="167"/>
      <c r="B69" s="167"/>
      <c r="C69" s="167"/>
      <c r="D69" s="168">
        <f>COUNTIF(F8:F52,"F")</f>
        <v>6</v>
      </c>
      <c r="E69" s="169">
        <f>COUNTIF(F8:F52,"F(Z)")</f>
        <v>0</v>
      </c>
      <c r="F69" s="167"/>
      <c r="G69" s="170">
        <f>COUNTIF(I8:I52,"F")</f>
        <v>3</v>
      </c>
      <c r="H69" s="171">
        <f>COUNTIF(I8:I52,"F(Z)")</f>
        <v>0</v>
      </c>
      <c r="I69" s="167"/>
      <c r="J69" s="170">
        <f>COUNTIF(L8:L52,"F")</f>
        <v>2</v>
      </c>
      <c r="K69" s="171">
        <f>COUNTIF(L8:L52,"F(Z)")</f>
        <v>0</v>
      </c>
      <c r="L69" s="167"/>
      <c r="M69" s="170">
        <f>COUNTIF(O8:O52,"F")</f>
        <v>0</v>
      </c>
      <c r="N69" s="171">
        <f>COUNTIF(O8:O52,"F(Z)")</f>
        <v>0</v>
      </c>
      <c r="O69" s="167"/>
      <c r="P69" s="167"/>
      <c r="Q69" s="167"/>
      <c r="R69" s="167"/>
    </row>
    <row r="70" spans="1:18" ht="13.8" hidden="1" x14ac:dyDescent="0.25">
      <c r="A70" s="167"/>
      <c r="B70" s="167"/>
      <c r="C70" s="167"/>
      <c r="D70" s="172">
        <f>COUNTIF(F8:F52,"V")</f>
        <v>2</v>
      </c>
      <c r="E70" s="173">
        <f>COUNTIF(F8:F52,"V(Z)")</f>
        <v>0</v>
      </c>
      <c r="F70" s="167"/>
      <c r="G70" s="174">
        <f>COUNTIF(I8:I52,"V")</f>
        <v>0</v>
      </c>
      <c r="H70" s="175">
        <f>COUNTIF(I8:I52,"V(Z)")</f>
        <v>5</v>
      </c>
      <c r="I70" s="167"/>
      <c r="J70" s="174">
        <f>COUNTIF(L8:L52,"V")</f>
        <v>0</v>
      </c>
      <c r="K70" s="175">
        <f>COUNTIF(L8:L52,"V(Z)")</f>
        <v>3</v>
      </c>
      <c r="L70" s="167"/>
      <c r="M70" s="174">
        <f>COUNTIF(O8:O52,"V")</f>
        <v>1</v>
      </c>
      <c r="N70" s="175">
        <f>COUNTIF(O8:O52,"V(Z)")</f>
        <v>0</v>
      </c>
      <c r="O70" s="167"/>
      <c r="P70" s="167"/>
      <c r="Q70" s="167"/>
      <c r="R70" s="167"/>
    </row>
    <row r="71" spans="1:18" ht="13.8" x14ac:dyDescent="0.25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</row>
    <row r="72" spans="1:18" ht="17.399999999999999" x14ac:dyDescent="0.3">
      <c r="A72" s="149"/>
      <c r="B72" s="176"/>
      <c r="C72" s="177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49"/>
      <c r="R72" s="149"/>
    </row>
    <row r="73" spans="1:18" ht="16.8" x14ac:dyDescent="0.3">
      <c r="A73" s="167"/>
      <c r="B73" s="178"/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167"/>
      <c r="R73" s="167"/>
    </row>
    <row r="74" spans="1:18" ht="16.8" x14ac:dyDescent="0.3">
      <c r="A74" s="167"/>
      <c r="B74" s="178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167"/>
      <c r="R74" s="167"/>
    </row>
  </sheetData>
  <mergeCells count="22">
    <mergeCell ref="C74:P74"/>
    <mergeCell ref="S4:S6"/>
    <mergeCell ref="T4:T6"/>
    <mergeCell ref="D5:F5"/>
    <mergeCell ref="G5:I5"/>
    <mergeCell ref="J5:L5"/>
    <mergeCell ref="M5:O5"/>
    <mergeCell ref="C23:C24"/>
    <mergeCell ref="A54:R54"/>
    <mergeCell ref="A55:A62"/>
    <mergeCell ref="B63:R63"/>
    <mergeCell ref="C73:P73"/>
    <mergeCell ref="A1:T1"/>
    <mergeCell ref="A2:T2"/>
    <mergeCell ref="A3:T3"/>
    <mergeCell ref="A4:A6"/>
    <mergeCell ref="B4:B6"/>
    <mergeCell ref="C4:C5"/>
    <mergeCell ref="D4:O4"/>
    <mergeCell ref="P4:P6"/>
    <mergeCell ref="Q4:Q6"/>
    <mergeCell ref="R4:R6"/>
  </mergeCells>
  <pageMargins left="0.39370078740157483" right="0.39370078740157483" top="0.98425196850393704" bottom="0.98425196850393704" header="0.51181102362204722" footer="0.51181102362204722"/>
  <pageSetup paperSize="9" scale="46" orientation="landscape" r:id="rId1"/>
  <headerFooter alignWithMargins="0">
    <oddHeader>&amp;L&amp;"Arial,Félkövér"&amp;12          Nemzeti Közszolgálati Egyetem
   &amp;UHadtudományi és Honvédtisztképző Kar&amp;R&amp;14 2.2a. sz. melléklet a Védelmi infokommunikációs rendszertervező mesterképzési szak tantervéhez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T73"/>
  <sheetViews>
    <sheetView zoomScale="70" zoomScaleNormal="70" zoomScalePageLayoutView="70" workbookViewId="0">
      <selection activeCell="S30" sqref="S30"/>
    </sheetView>
  </sheetViews>
  <sheetFormatPr defaultRowHeight="13.2" x14ac:dyDescent="0.25"/>
  <cols>
    <col min="1" max="1" width="14.6640625" customWidth="1"/>
    <col min="2" max="2" width="6.44140625" customWidth="1"/>
    <col min="3" max="3" width="73" customWidth="1"/>
    <col min="4" max="15" width="5.88671875" customWidth="1"/>
    <col min="19" max="19" width="18.6640625" customWidth="1"/>
    <col min="20" max="20" width="28.5546875" hidden="1" customWidth="1"/>
  </cols>
  <sheetData>
    <row r="1" spans="1:20" ht="17.399999999999999" x14ac:dyDescent="0.25">
      <c r="A1" s="314" t="s">
        <v>176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</row>
    <row r="2" spans="1:20" ht="15.6" x14ac:dyDescent="0.25">
      <c r="A2" s="315" t="s">
        <v>142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</row>
    <row r="3" spans="1:20" ht="16.2" thickBot="1" x14ac:dyDescent="0.3">
      <c r="A3" s="315" t="s">
        <v>59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</row>
    <row r="4" spans="1:20" ht="14.4" customHeight="1" thickTop="1" thickBot="1" x14ac:dyDescent="0.3">
      <c r="A4" s="317" t="s">
        <v>65</v>
      </c>
      <c r="B4" s="320" t="s">
        <v>66</v>
      </c>
      <c r="C4" s="323" t="s">
        <v>67</v>
      </c>
      <c r="D4" s="325" t="s">
        <v>68</v>
      </c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8" t="s">
        <v>69</v>
      </c>
      <c r="Q4" s="331" t="s">
        <v>70</v>
      </c>
      <c r="R4" s="331" t="s">
        <v>71</v>
      </c>
      <c r="S4" s="335" t="s">
        <v>72</v>
      </c>
      <c r="T4" s="338" t="s">
        <v>73</v>
      </c>
    </row>
    <row r="5" spans="1:20" ht="13.8" thickBot="1" x14ac:dyDescent="0.3">
      <c r="A5" s="352"/>
      <c r="B5" s="354"/>
      <c r="C5" s="324"/>
      <c r="D5" s="356" t="s">
        <v>74</v>
      </c>
      <c r="E5" s="356"/>
      <c r="F5" s="356"/>
      <c r="G5" s="356" t="s">
        <v>75</v>
      </c>
      <c r="H5" s="356"/>
      <c r="I5" s="356"/>
      <c r="J5" s="356" t="s">
        <v>76</v>
      </c>
      <c r="K5" s="356"/>
      <c r="L5" s="356"/>
      <c r="M5" s="356" t="s">
        <v>77</v>
      </c>
      <c r="N5" s="356"/>
      <c r="O5" s="356"/>
      <c r="P5" s="329"/>
      <c r="Q5" s="332"/>
      <c r="R5" s="332"/>
      <c r="S5" s="336"/>
      <c r="T5" s="339"/>
    </row>
    <row r="6" spans="1:20" ht="84.6" customHeight="1" thickBot="1" x14ac:dyDescent="0.3">
      <c r="A6" s="353"/>
      <c r="B6" s="355"/>
      <c r="C6" s="2" t="s">
        <v>78</v>
      </c>
      <c r="D6" s="3" t="s">
        <v>177</v>
      </c>
      <c r="E6" s="4" t="s">
        <v>79</v>
      </c>
      <c r="F6" s="5" t="s">
        <v>80</v>
      </c>
      <c r="G6" s="3" t="s">
        <v>177</v>
      </c>
      <c r="H6" s="6" t="s">
        <v>79</v>
      </c>
      <c r="I6" s="7" t="s">
        <v>80</v>
      </c>
      <c r="J6" s="3" t="s">
        <v>177</v>
      </c>
      <c r="K6" s="6" t="s">
        <v>79</v>
      </c>
      <c r="L6" s="7" t="s">
        <v>80</v>
      </c>
      <c r="M6" s="3" t="s">
        <v>177</v>
      </c>
      <c r="N6" s="6" t="s">
        <v>79</v>
      </c>
      <c r="O6" s="7" t="s">
        <v>80</v>
      </c>
      <c r="P6" s="330"/>
      <c r="Q6" s="333"/>
      <c r="R6" s="333"/>
      <c r="S6" s="337"/>
      <c r="T6" s="340"/>
    </row>
    <row r="7" spans="1:20" ht="13.8" x14ac:dyDescent="0.25">
      <c r="A7" s="8" t="s">
        <v>74</v>
      </c>
      <c r="B7" s="9"/>
      <c r="C7" s="10" t="s">
        <v>83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82"/>
      <c r="T7" s="301"/>
    </row>
    <row r="8" spans="1:20" ht="15" x14ac:dyDescent="0.25">
      <c r="A8" s="11" t="s">
        <v>1</v>
      </c>
      <c r="B8" s="12" t="s">
        <v>81</v>
      </c>
      <c r="C8" s="13" t="s">
        <v>54</v>
      </c>
      <c r="D8" s="12">
        <v>14</v>
      </c>
      <c r="E8" s="14">
        <v>4</v>
      </c>
      <c r="F8" s="15" t="s">
        <v>51</v>
      </c>
      <c r="G8" s="16"/>
      <c r="H8" s="16"/>
      <c r="I8" s="17"/>
      <c r="J8" s="16"/>
      <c r="K8" s="16"/>
      <c r="L8" s="17"/>
      <c r="M8" s="18"/>
      <c r="N8" s="18"/>
      <c r="O8" s="18"/>
      <c r="P8" s="19">
        <f t="shared" ref="P8:Q13" si="0">D8+G8+J8+M8</f>
        <v>14</v>
      </c>
      <c r="Q8" s="20">
        <f t="shared" si="0"/>
        <v>4</v>
      </c>
      <c r="R8" s="19">
        <f>Q8*30</f>
        <v>120</v>
      </c>
      <c r="S8" s="21" t="s">
        <v>84</v>
      </c>
      <c r="T8" s="296" t="s">
        <v>85</v>
      </c>
    </row>
    <row r="9" spans="1:20" ht="15" x14ac:dyDescent="0.25">
      <c r="A9" s="11" t="s">
        <v>5</v>
      </c>
      <c r="B9" s="22" t="s">
        <v>81</v>
      </c>
      <c r="C9" s="23" t="s">
        <v>55</v>
      </c>
      <c r="D9" s="22">
        <v>8</v>
      </c>
      <c r="E9" s="24">
        <v>2</v>
      </c>
      <c r="F9" s="25" t="s">
        <v>52</v>
      </c>
      <c r="G9" s="16"/>
      <c r="H9" s="16"/>
      <c r="I9" s="17"/>
      <c r="J9" s="16"/>
      <c r="K9" s="16"/>
      <c r="L9" s="17"/>
      <c r="M9" s="18"/>
      <c r="N9" s="18"/>
      <c r="O9" s="18"/>
      <c r="P9" s="19">
        <f t="shared" si="0"/>
        <v>8</v>
      </c>
      <c r="Q9" s="20">
        <f t="shared" si="0"/>
        <v>2</v>
      </c>
      <c r="R9" s="19">
        <f>Q9*30</f>
        <v>60</v>
      </c>
      <c r="S9" s="260" t="s">
        <v>86</v>
      </c>
      <c r="T9" s="297" t="s">
        <v>87</v>
      </c>
    </row>
    <row r="10" spans="1:20" ht="15" x14ac:dyDescent="0.25">
      <c r="A10" s="11" t="s">
        <v>7</v>
      </c>
      <c r="B10" s="22" t="s">
        <v>81</v>
      </c>
      <c r="C10" s="23" t="s">
        <v>9</v>
      </c>
      <c r="D10" s="22">
        <v>22</v>
      </c>
      <c r="E10" s="24">
        <v>6</v>
      </c>
      <c r="F10" s="25" t="s">
        <v>51</v>
      </c>
      <c r="G10" s="16"/>
      <c r="H10" s="16"/>
      <c r="I10" s="17"/>
      <c r="J10" s="16"/>
      <c r="K10" s="16"/>
      <c r="L10" s="17"/>
      <c r="M10" s="18"/>
      <c r="N10" s="18"/>
      <c r="O10" s="18"/>
      <c r="P10" s="19">
        <f t="shared" si="0"/>
        <v>22</v>
      </c>
      <c r="Q10" s="20">
        <f t="shared" si="0"/>
        <v>6</v>
      </c>
      <c r="R10" s="19">
        <f>Q10*30</f>
        <v>180</v>
      </c>
      <c r="S10" s="21" t="s">
        <v>88</v>
      </c>
      <c r="T10" s="296" t="s">
        <v>89</v>
      </c>
    </row>
    <row r="11" spans="1:20" ht="15" x14ac:dyDescent="0.25">
      <c r="A11" s="261" t="s">
        <v>197</v>
      </c>
      <c r="B11" s="262" t="s">
        <v>81</v>
      </c>
      <c r="C11" s="263" t="s">
        <v>90</v>
      </c>
      <c r="D11" s="262">
        <v>12</v>
      </c>
      <c r="E11" s="264">
        <v>3</v>
      </c>
      <c r="F11" s="265" t="s">
        <v>51</v>
      </c>
      <c r="G11" s="266"/>
      <c r="H11" s="266"/>
      <c r="I11" s="267"/>
      <c r="J11" s="266"/>
      <c r="K11" s="266"/>
      <c r="L11" s="267"/>
      <c r="M11" s="268"/>
      <c r="N11" s="268"/>
      <c r="O11" s="268"/>
      <c r="P11" s="269">
        <f t="shared" si="0"/>
        <v>12</v>
      </c>
      <c r="Q11" s="270">
        <f t="shared" si="0"/>
        <v>3</v>
      </c>
      <c r="R11" s="269">
        <f>Q11*30</f>
        <v>90</v>
      </c>
      <c r="S11" s="260" t="s">
        <v>91</v>
      </c>
      <c r="T11" s="297"/>
    </row>
    <row r="12" spans="1:20" ht="15" x14ac:dyDescent="0.25">
      <c r="A12" s="26" t="s">
        <v>12</v>
      </c>
      <c r="B12" s="27" t="s">
        <v>81</v>
      </c>
      <c r="C12" s="28" t="s">
        <v>56</v>
      </c>
      <c r="D12" s="22">
        <v>18</v>
      </c>
      <c r="E12" s="24">
        <v>5</v>
      </c>
      <c r="F12" s="25" t="s">
        <v>50</v>
      </c>
      <c r="G12" s="16"/>
      <c r="H12" s="16"/>
      <c r="I12" s="17"/>
      <c r="J12" s="16"/>
      <c r="K12" s="16"/>
      <c r="L12" s="17"/>
      <c r="M12" s="18"/>
      <c r="N12" s="18"/>
      <c r="O12" s="18"/>
      <c r="P12" s="19">
        <f t="shared" si="0"/>
        <v>18</v>
      </c>
      <c r="Q12" s="20">
        <f t="shared" si="0"/>
        <v>5</v>
      </c>
      <c r="R12" s="19">
        <f>Q12*30</f>
        <v>150</v>
      </c>
      <c r="S12" s="21" t="s">
        <v>92</v>
      </c>
      <c r="T12" s="298" t="s">
        <v>93</v>
      </c>
    </row>
    <row r="13" spans="1:20" ht="15" x14ac:dyDescent="0.25">
      <c r="A13" s="261" t="s">
        <v>188</v>
      </c>
      <c r="B13" s="271" t="s">
        <v>81</v>
      </c>
      <c r="C13" s="272" t="s">
        <v>94</v>
      </c>
      <c r="D13" s="262">
        <v>8</v>
      </c>
      <c r="E13" s="264">
        <v>2</v>
      </c>
      <c r="F13" s="265" t="s">
        <v>51</v>
      </c>
      <c r="G13" s="266"/>
      <c r="H13" s="266"/>
      <c r="I13" s="267"/>
      <c r="J13" s="266"/>
      <c r="K13" s="266"/>
      <c r="L13" s="267"/>
      <c r="M13" s="268"/>
      <c r="N13" s="268"/>
      <c r="O13" s="268"/>
      <c r="P13" s="269">
        <f>D13+G13+J13+M13</f>
        <v>8</v>
      </c>
      <c r="Q13" s="270">
        <f t="shared" si="0"/>
        <v>2</v>
      </c>
      <c r="R13" s="269">
        <f t="shared" ref="R13" si="1">Q13*30</f>
        <v>60</v>
      </c>
      <c r="S13" s="21" t="s">
        <v>88</v>
      </c>
      <c r="T13" s="297"/>
    </row>
    <row r="14" spans="1:20" ht="13.8" x14ac:dyDescent="0.25">
      <c r="A14" s="30"/>
      <c r="B14" s="31"/>
      <c r="C14" s="32" t="s">
        <v>95</v>
      </c>
      <c r="D14" s="33">
        <f>SUM(D8:D13)</f>
        <v>82</v>
      </c>
      <c r="E14" s="33"/>
      <c r="F14" s="34"/>
      <c r="G14" s="33">
        <f>SUM(G8:G13)</f>
        <v>0</v>
      </c>
      <c r="H14" s="33"/>
      <c r="I14" s="34"/>
      <c r="J14" s="33">
        <f>SUM(J8:J13)</f>
        <v>0</v>
      </c>
      <c r="K14" s="33"/>
      <c r="L14" s="34"/>
      <c r="M14" s="33">
        <f>SUM(M8:M13)</f>
        <v>0</v>
      </c>
      <c r="N14" s="33"/>
      <c r="O14" s="34"/>
      <c r="P14" s="35">
        <f>SUM(P8:P13)</f>
        <v>82</v>
      </c>
      <c r="Q14" s="34"/>
      <c r="R14" s="36">
        <f>SUM(R8:R13)</f>
        <v>660</v>
      </c>
      <c r="S14" s="179"/>
      <c r="T14" s="299"/>
    </row>
    <row r="15" spans="1:20" ht="14.4" thickBot="1" x14ac:dyDescent="0.3">
      <c r="A15" s="37"/>
      <c r="B15" s="38"/>
      <c r="C15" s="39" t="s">
        <v>96</v>
      </c>
      <c r="D15" s="40"/>
      <c r="E15" s="41">
        <f>SUM(E8:E13)</f>
        <v>22</v>
      </c>
      <c r="F15" s="40"/>
      <c r="G15" s="40"/>
      <c r="H15" s="41">
        <f>SUM(H8:H13)</f>
        <v>0</v>
      </c>
      <c r="I15" s="40"/>
      <c r="J15" s="40"/>
      <c r="K15" s="41">
        <f>SUM(K8:K13)</f>
        <v>0</v>
      </c>
      <c r="L15" s="40"/>
      <c r="M15" s="40"/>
      <c r="N15" s="41">
        <f>SUM(N8:N13)</f>
        <v>0</v>
      </c>
      <c r="O15" s="40"/>
      <c r="P15" s="42"/>
      <c r="Q15" s="43">
        <f>SUM(Q8:Q13)</f>
        <v>22</v>
      </c>
      <c r="R15" s="44"/>
      <c r="S15" s="181"/>
      <c r="T15" s="300"/>
    </row>
    <row r="16" spans="1:20" ht="13.8" x14ac:dyDescent="0.25">
      <c r="A16" s="45" t="s">
        <v>75</v>
      </c>
      <c r="B16" s="46"/>
      <c r="C16" s="47" t="s">
        <v>97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  <c r="Q16" s="48"/>
      <c r="R16" s="48"/>
      <c r="S16" s="182"/>
      <c r="T16" s="301"/>
    </row>
    <row r="17" spans="1:20" ht="13.8" x14ac:dyDescent="0.25">
      <c r="A17" s="50" t="s">
        <v>14</v>
      </c>
      <c r="B17" s="12" t="s">
        <v>81</v>
      </c>
      <c r="C17" s="13" t="s">
        <v>57</v>
      </c>
      <c r="D17" s="12">
        <v>6</v>
      </c>
      <c r="E17" s="14">
        <v>2</v>
      </c>
      <c r="F17" s="15" t="s">
        <v>51</v>
      </c>
      <c r="G17" s="51"/>
      <c r="H17" s="51"/>
      <c r="I17" s="51"/>
      <c r="J17" s="51"/>
      <c r="K17" s="51"/>
      <c r="L17" s="51"/>
      <c r="M17" s="51"/>
      <c r="N17" s="51"/>
      <c r="O17" s="51"/>
      <c r="P17" s="19">
        <f t="shared" ref="P17:Q19" si="2">D17+G17+J17+M17</f>
        <v>6</v>
      </c>
      <c r="Q17" s="20">
        <f t="shared" si="2"/>
        <v>2</v>
      </c>
      <c r="R17" s="19">
        <f>Q17*30</f>
        <v>60</v>
      </c>
      <c r="S17" s="21" t="s">
        <v>98</v>
      </c>
      <c r="T17" s="296" t="s">
        <v>98</v>
      </c>
    </row>
    <row r="18" spans="1:20" ht="13.8" x14ac:dyDescent="0.25">
      <c r="A18" s="52" t="s">
        <v>16</v>
      </c>
      <c r="B18" s="22" t="s">
        <v>81</v>
      </c>
      <c r="C18" s="23" t="s">
        <v>17</v>
      </c>
      <c r="D18" s="22">
        <v>16</v>
      </c>
      <c r="E18" s="24">
        <v>4</v>
      </c>
      <c r="F18" s="25" t="s">
        <v>50</v>
      </c>
      <c r="G18" s="51"/>
      <c r="H18" s="51"/>
      <c r="I18" s="51"/>
      <c r="J18" s="51"/>
      <c r="K18" s="51"/>
      <c r="L18" s="51"/>
      <c r="M18" s="51"/>
      <c r="N18" s="51"/>
      <c r="O18" s="51"/>
      <c r="P18" s="19">
        <f t="shared" si="2"/>
        <v>16</v>
      </c>
      <c r="Q18" s="20">
        <f t="shared" si="2"/>
        <v>4</v>
      </c>
      <c r="R18" s="19">
        <f>Q18*30</f>
        <v>120</v>
      </c>
      <c r="S18" s="21" t="s">
        <v>99</v>
      </c>
      <c r="T18" s="296" t="s">
        <v>99</v>
      </c>
    </row>
    <row r="19" spans="1:20" ht="13.8" x14ac:dyDescent="0.25">
      <c r="A19" s="52" t="s">
        <v>19</v>
      </c>
      <c r="B19" s="53" t="s">
        <v>81</v>
      </c>
      <c r="C19" s="54" t="s">
        <v>58</v>
      </c>
      <c r="D19" s="22">
        <v>6</v>
      </c>
      <c r="E19" s="24">
        <v>2</v>
      </c>
      <c r="F19" s="25" t="s">
        <v>51</v>
      </c>
      <c r="G19" s="51"/>
      <c r="H19" s="51"/>
      <c r="I19" s="51"/>
      <c r="J19" s="51"/>
      <c r="K19" s="51"/>
      <c r="L19" s="51"/>
      <c r="M19" s="51"/>
      <c r="N19" s="51"/>
      <c r="O19" s="51"/>
      <c r="P19" s="19">
        <f t="shared" si="2"/>
        <v>6</v>
      </c>
      <c r="Q19" s="20">
        <f t="shared" si="2"/>
        <v>2</v>
      </c>
      <c r="R19" s="19">
        <f>Q19*30</f>
        <v>60</v>
      </c>
      <c r="S19" s="21" t="s">
        <v>100</v>
      </c>
      <c r="T19" s="296" t="s">
        <v>100</v>
      </c>
    </row>
    <row r="20" spans="1:20" ht="13.8" x14ac:dyDescent="0.25">
      <c r="A20" s="261" t="s">
        <v>187</v>
      </c>
      <c r="B20" s="271" t="s">
        <v>81</v>
      </c>
      <c r="C20" s="263" t="s">
        <v>101</v>
      </c>
      <c r="D20" s="262"/>
      <c r="E20" s="264"/>
      <c r="F20" s="265"/>
      <c r="G20" s="274">
        <v>11</v>
      </c>
      <c r="H20" s="274">
        <v>3</v>
      </c>
      <c r="I20" s="274" t="s">
        <v>102</v>
      </c>
      <c r="J20" s="268"/>
      <c r="K20" s="268"/>
      <c r="L20" s="268"/>
      <c r="M20" s="268"/>
      <c r="N20" s="268"/>
      <c r="O20" s="268"/>
      <c r="P20" s="269">
        <f>D20+G20+J20+M20</f>
        <v>11</v>
      </c>
      <c r="Q20" s="270">
        <f>E20+H20+K20+N20</f>
        <v>3</v>
      </c>
      <c r="R20" s="269">
        <f>Q20*30</f>
        <v>90</v>
      </c>
      <c r="S20" s="260" t="s">
        <v>103</v>
      </c>
      <c r="T20" s="297" t="s">
        <v>103</v>
      </c>
    </row>
    <row r="21" spans="1:20" ht="13.8" x14ac:dyDescent="0.25">
      <c r="A21" s="30"/>
      <c r="B21" s="31"/>
      <c r="C21" s="32" t="s">
        <v>104</v>
      </c>
      <c r="D21" s="55">
        <f>SUM(D17:D20)</f>
        <v>28</v>
      </c>
      <c r="E21" s="34"/>
      <c r="F21" s="31"/>
      <c r="G21" s="55">
        <f>SUM(G17:G20)</f>
        <v>11</v>
      </c>
      <c r="H21" s="34"/>
      <c r="I21" s="31"/>
      <c r="J21" s="55">
        <f>SUM(J17:J20)</f>
        <v>0</v>
      </c>
      <c r="K21" s="34"/>
      <c r="L21" s="31"/>
      <c r="M21" s="55">
        <f>SUM(M17:M20)</f>
        <v>0</v>
      </c>
      <c r="N21" s="34"/>
      <c r="O21" s="31"/>
      <c r="P21" s="33">
        <f>SUM(P17:P20)</f>
        <v>39</v>
      </c>
      <c r="Q21" s="34"/>
      <c r="R21" s="35">
        <f>SUM(R17:R20)</f>
        <v>330</v>
      </c>
      <c r="S21" s="179"/>
      <c r="T21" s="299"/>
    </row>
    <row r="22" spans="1:20" ht="14.4" thickBot="1" x14ac:dyDescent="0.3">
      <c r="A22" s="37"/>
      <c r="B22" s="38"/>
      <c r="C22" s="39" t="s">
        <v>105</v>
      </c>
      <c r="D22" s="40"/>
      <c r="E22" s="57">
        <f>SUM(E17:E20)</f>
        <v>8</v>
      </c>
      <c r="F22" s="38"/>
      <c r="G22" s="40"/>
      <c r="H22" s="57">
        <f>SUM(H17:H20)</f>
        <v>3</v>
      </c>
      <c r="I22" s="38"/>
      <c r="J22" s="40"/>
      <c r="K22" s="57">
        <f>SUM(K17:K20)</f>
        <v>0</v>
      </c>
      <c r="L22" s="38"/>
      <c r="M22" s="40"/>
      <c r="N22" s="57">
        <f>SUM(N17:N20)</f>
        <v>0</v>
      </c>
      <c r="O22" s="38"/>
      <c r="P22" s="42"/>
      <c r="Q22" s="41">
        <f>SUM(Q17:Q20)</f>
        <v>11</v>
      </c>
      <c r="R22" s="40"/>
      <c r="S22" s="181"/>
      <c r="T22" s="300"/>
    </row>
    <row r="23" spans="1:20" ht="13.8" x14ac:dyDescent="0.25">
      <c r="A23" s="58"/>
      <c r="B23" s="59"/>
      <c r="C23" s="357" t="s">
        <v>106</v>
      </c>
      <c r="D23" s="60">
        <f>D14+D21</f>
        <v>110</v>
      </c>
      <c r="E23" s="61"/>
      <c r="F23" s="62"/>
      <c r="G23" s="60">
        <f>G14+G21</f>
        <v>11</v>
      </c>
      <c r="H23" s="61"/>
      <c r="I23" s="62"/>
      <c r="J23" s="60">
        <f>J14+J21</f>
        <v>0</v>
      </c>
      <c r="K23" s="61"/>
      <c r="L23" s="62"/>
      <c r="M23" s="60">
        <f>M14+M21</f>
        <v>0</v>
      </c>
      <c r="N23" s="61"/>
      <c r="O23" s="62"/>
      <c r="P23" s="60">
        <f>P14+P21</f>
        <v>121</v>
      </c>
      <c r="Q23" s="61"/>
      <c r="R23" s="60">
        <f>R14+R21</f>
        <v>990</v>
      </c>
      <c r="S23" s="183"/>
      <c r="T23" s="302"/>
    </row>
    <row r="24" spans="1:20" ht="14.4" thickBot="1" x14ac:dyDescent="0.3">
      <c r="A24" s="64"/>
      <c r="B24" s="65"/>
      <c r="C24" s="358"/>
      <c r="D24" s="40"/>
      <c r="E24" s="41">
        <f>E15+E22</f>
        <v>30</v>
      </c>
      <c r="F24" s="38"/>
      <c r="G24" s="40"/>
      <c r="H24" s="41">
        <f>H15+H20</f>
        <v>3</v>
      </c>
      <c r="I24" s="38"/>
      <c r="J24" s="40"/>
      <c r="K24" s="41">
        <f>K15+K22</f>
        <v>0</v>
      </c>
      <c r="L24" s="38"/>
      <c r="M24" s="40"/>
      <c r="N24" s="41">
        <f>N15+N22</f>
        <v>0</v>
      </c>
      <c r="O24" s="38"/>
      <c r="P24" s="40"/>
      <c r="Q24" s="41">
        <f>Q15+Q22</f>
        <v>33</v>
      </c>
      <c r="R24" s="40"/>
      <c r="S24" s="181"/>
      <c r="T24" s="300"/>
    </row>
    <row r="25" spans="1:20" ht="13.8" x14ac:dyDescent="0.25">
      <c r="A25" s="45" t="s">
        <v>76</v>
      </c>
      <c r="B25" s="48"/>
      <c r="C25" s="47" t="s">
        <v>107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182"/>
      <c r="T25" s="301"/>
    </row>
    <row r="26" spans="1:20" ht="13.8" x14ac:dyDescent="0.25">
      <c r="A26" s="52" t="s">
        <v>0</v>
      </c>
      <c r="B26" s="66" t="s">
        <v>81</v>
      </c>
      <c r="C26" s="67" t="s">
        <v>53</v>
      </c>
      <c r="D26" s="68"/>
      <c r="E26" s="68"/>
      <c r="F26" s="68"/>
      <c r="G26" s="68">
        <v>7</v>
      </c>
      <c r="H26" s="68">
        <v>2</v>
      </c>
      <c r="I26" s="68" t="s">
        <v>51</v>
      </c>
      <c r="J26" s="68"/>
      <c r="K26" s="68"/>
      <c r="L26" s="68"/>
      <c r="M26" s="68"/>
      <c r="N26" s="68"/>
      <c r="O26" s="68"/>
      <c r="P26" s="19">
        <f t="shared" ref="P26:Q31" si="3">D26+G26+J26+M26</f>
        <v>7</v>
      </c>
      <c r="Q26" s="20">
        <f>E26+H26+K26+N26</f>
        <v>2</v>
      </c>
      <c r="R26" s="19">
        <f t="shared" ref="R26:R31" si="4">Q26*30</f>
        <v>60</v>
      </c>
      <c r="S26" s="21" t="s">
        <v>108</v>
      </c>
      <c r="T26" s="296" t="s">
        <v>108</v>
      </c>
    </row>
    <row r="27" spans="1:20" ht="13.8" x14ac:dyDescent="0.25">
      <c r="A27" s="52" t="s">
        <v>3</v>
      </c>
      <c r="B27" s="66" t="s">
        <v>81</v>
      </c>
      <c r="C27" s="67" t="s">
        <v>109</v>
      </c>
      <c r="D27" s="68"/>
      <c r="E27" s="68"/>
      <c r="F27" s="68"/>
      <c r="G27" s="68">
        <v>11</v>
      </c>
      <c r="H27" s="68">
        <v>3</v>
      </c>
      <c r="I27" s="68" t="s">
        <v>102</v>
      </c>
      <c r="J27" s="68"/>
      <c r="K27" s="68"/>
      <c r="L27" s="68"/>
      <c r="M27" s="68"/>
      <c r="N27" s="68"/>
      <c r="O27" s="68"/>
      <c r="P27" s="19">
        <f t="shared" si="3"/>
        <v>11</v>
      </c>
      <c r="Q27" s="20">
        <f t="shared" si="3"/>
        <v>3</v>
      </c>
      <c r="R27" s="19">
        <f t="shared" si="4"/>
        <v>90</v>
      </c>
      <c r="S27" s="21" t="s">
        <v>108</v>
      </c>
      <c r="T27" s="296" t="s">
        <v>108</v>
      </c>
    </row>
    <row r="28" spans="1:20" ht="13.8" x14ac:dyDescent="0.25">
      <c r="A28" s="261" t="s">
        <v>186</v>
      </c>
      <c r="B28" s="279" t="s">
        <v>81</v>
      </c>
      <c r="C28" s="280" t="s">
        <v>110</v>
      </c>
      <c r="D28" s="281"/>
      <c r="E28" s="281"/>
      <c r="F28" s="281"/>
      <c r="G28" s="281">
        <v>7</v>
      </c>
      <c r="H28" s="281">
        <v>2</v>
      </c>
      <c r="I28" s="281" t="s">
        <v>51</v>
      </c>
      <c r="J28" s="281"/>
      <c r="K28" s="281"/>
      <c r="L28" s="281"/>
      <c r="M28" s="281"/>
      <c r="N28" s="281"/>
      <c r="O28" s="281"/>
      <c r="P28" s="269">
        <f t="shared" si="3"/>
        <v>7</v>
      </c>
      <c r="Q28" s="270">
        <f t="shared" si="3"/>
        <v>2</v>
      </c>
      <c r="R28" s="269">
        <f t="shared" si="4"/>
        <v>60</v>
      </c>
      <c r="S28" s="260" t="s">
        <v>111</v>
      </c>
      <c r="T28" s="297" t="s">
        <v>111</v>
      </c>
    </row>
    <row r="29" spans="1:20" ht="13.8" x14ac:dyDescent="0.25">
      <c r="A29" s="261" t="s">
        <v>189</v>
      </c>
      <c r="B29" s="279" t="s">
        <v>81</v>
      </c>
      <c r="C29" s="282" t="s">
        <v>112</v>
      </c>
      <c r="D29" s="281"/>
      <c r="E29" s="281"/>
      <c r="F29" s="281"/>
      <c r="G29" s="281">
        <v>15</v>
      </c>
      <c r="H29" s="281">
        <v>4</v>
      </c>
      <c r="I29" s="281" t="s">
        <v>102</v>
      </c>
      <c r="J29" s="281"/>
      <c r="K29" s="281"/>
      <c r="L29" s="281"/>
      <c r="M29" s="281"/>
      <c r="N29" s="281"/>
      <c r="O29" s="281"/>
      <c r="P29" s="269">
        <f t="shared" si="3"/>
        <v>15</v>
      </c>
      <c r="Q29" s="270">
        <f t="shared" si="3"/>
        <v>4</v>
      </c>
      <c r="R29" s="269">
        <f t="shared" si="4"/>
        <v>120</v>
      </c>
      <c r="S29" s="260" t="s">
        <v>113</v>
      </c>
      <c r="T29" s="297" t="s">
        <v>113</v>
      </c>
    </row>
    <row r="30" spans="1:20" ht="13.8" x14ac:dyDescent="0.25">
      <c r="A30" s="52" t="s">
        <v>11</v>
      </c>
      <c r="B30" s="66" t="s">
        <v>81</v>
      </c>
      <c r="C30" s="67" t="s">
        <v>114</v>
      </c>
      <c r="D30" s="71"/>
      <c r="E30" s="71"/>
      <c r="F30" s="71"/>
      <c r="G30" s="71">
        <v>6</v>
      </c>
      <c r="H30" s="71">
        <v>2</v>
      </c>
      <c r="I30" s="71" t="s">
        <v>51</v>
      </c>
      <c r="J30" s="71"/>
      <c r="K30" s="71"/>
      <c r="L30" s="71"/>
      <c r="M30" s="71"/>
      <c r="N30" s="71"/>
      <c r="O30" s="71"/>
      <c r="P30" s="19">
        <f t="shared" si="3"/>
        <v>6</v>
      </c>
      <c r="Q30" s="20">
        <f t="shared" si="3"/>
        <v>2</v>
      </c>
      <c r="R30" s="19">
        <f t="shared" si="4"/>
        <v>60</v>
      </c>
      <c r="S30" s="21" t="s">
        <v>88</v>
      </c>
      <c r="T30" s="297" t="s">
        <v>115</v>
      </c>
    </row>
    <row r="31" spans="1:20" ht="13.8" x14ac:dyDescent="0.25">
      <c r="A31" s="52" t="s">
        <v>13</v>
      </c>
      <c r="B31" s="66" t="s">
        <v>81</v>
      </c>
      <c r="C31" s="67" t="s">
        <v>116</v>
      </c>
      <c r="D31" s="71"/>
      <c r="E31" s="71"/>
      <c r="F31" s="71"/>
      <c r="G31" s="71">
        <v>15</v>
      </c>
      <c r="H31" s="71">
        <v>4</v>
      </c>
      <c r="I31" s="71" t="s">
        <v>102</v>
      </c>
      <c r="J31" s="71"/>
      <c r="K31" s="71"/>
      <c r="L31" s="71"/>
      <c r="M31" s="71"/>
      <c r="N31" s="71"/>
      <c r="O31" s="71"/>
      <c r="P31" s="19">
        <f t="shared" si="3"/>
        <v>15</v>
      </c>
      <c r="Q31" s="20">
        <f t="shared" si="3"/>
        <v>4</v>
      </c>
      <c r="R31" s="19">
        <f t="shared" si="4"/>
        <v>120</v>
      </c>
      <c r="S31" s="21" t="s">
        <v>92</v>
      </c>
      <c r="T31" s="296" t="s">
        <v>92</v>
      </c>
    </row>
    <row r="32" spans="1:20" ht="13.8" x14ac:dyDescent="0.25">
      <c r="A32" s="193"/>
      <c r="B32" s="194"/>
      <c r="C32" s="211" t="s">
        <v>154</v>
      </c>
      <c r="D32" s="195">
        <f>SUM(D26:D31)</f>
        <v>0</v>
      </c>
      <c r="E32" s="195"/>
      <c r="F32" s="196"/>
      <c r="G32" s="195">
        <f>SUM(G26:G31)</f>
        <v>61</v>
      </c>
      <c r="H32" s="195"/>
      <c r="I32" s="196"/>
      <c r="J32" s="195">
        <f>SUM(J26:J31)</f>
        <v>0</v>
      </c>
      <c r="K32" s="195"/>
      <c r="L32" s="196"/>
      <c r="M32" s="195">
        <f>SUM(M26:M31)</f>
        <v>0</v>
      </c>
      <c r="N32" s="196"/>
      <c r="O32" s="196"/>
      <c r="P32" s="55">
        <f>SUM(P26:P31)</f>
        <v>61</v>
      </c>
      <c r="Q32" s="56"/>
      <c r="R32" s="56">
        <f>SUM(R26:R31)</f>
        <v>510</v>
      </c>
      <c r="S32" s="179"/>
      <c r="T32" s="299"/>
    </row>
    <row r="33" spans="1:20" ht="14.4" thickBot="1" x14ac:dyDescent="0.3">
      <c r="A33" s="202"/>
      <c r="B33" s="203"/>
      <c r="C33" s="212" t="s">
        <v>155</v>
      </c>
      <c r="D33" s="204"/>
      <c r="E33" s="204">
        <f>SUM(E26:E31)</f>
        <v>0</v>
      </c>
      <c r="F33" s="205"/>
      <c r="G33" s="204"/>
      <c r="H33" s="204">
        <f>SUM(H26:H31)</f>
        <v>17</v>
      </c>
      <c r="I33" s="205"/>
      <c r="J33" s="204"/>
      <c r="K33" s="204">
        <f>SUM(K26:K31)</f>
        <v>0</v>
      </c>
      <c r="L33" s="205"/>
      <c r="M33" s="205"/>
      <c r="N33" s="204">
        <f>SUM(N26:N31)</f>
        <v>0</v>
      </c>
      <c r="O33" s="205"/>
      <c r="P33" s="38"/>
      <c r="Q33" s="42">
        <f>SUM(Q26:Q31)</f>
        <v>17</v>
      </c>
      <c r="R33" s="42"/>
      <c r="S33" s="181"/>
      <c r="T33" s="300"/>
    </row>
    <row r="34" spans="1:20" ht="13.8" x14ac:dyDescent="0.25">
      <c r="A34" s="213" t="s">
        <v>77</v>
      </c>
      <c r="B34" s="214"/>
      <c r="C34" s="215" t="s">
        <v>117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48"/>
      <c r="Q34" s="48"/>
      <c r="R34" s="48"/>
      <c r="S34" s="182"/>
      <c r="T34" s="301"/>
    </row>
    <row r="35" spans="1:20" ht="13.8" x14ac:dyDescent="0.25">
      <c r="A35" s="293" t="s">
        <v>190</v>
      </c>
      <c r="B35" s="283" t="s">
        <v>82</v>
      </c>
      <c r="C35" s="284" t="s">
        <v>143</v>
      </c>
      <c r="D35" s="281"/>
      <c r="E35" s="281"/>
      <c r="F35" s="281"/>
      <c r="G35" s="281">
        <v>38</v>
      </c>
      <c r="H35" s="281">
        <v>10</v>
      </c>
      <c r="I35" s="281" t="s">
        <v>144</v>
      </c>
      <c r="J35" s="281"/>
      <c r="K35" s="281"/>
      <c r="L35" s="281"/>
      <c r="M35" s="281"/>
      <c r="N35" s="281"/>
      <c r="O35" s="281"/>
      <c r="P35" s="269">
        <f>D35+G35+J35+M35</f>
        <v>38</v>
      </c>
      <c r="Q35" s="270">
        <f>E35+H35+K35+N35</f>
        <v>10</v>
      </c>
      <c r="R35" s="269">
        <f>Q35*30</f>
        <v>300</v>
      </c>
      <c r="S35" s="292" t="s">
        <v>103</v>
      </c>
      <c r="T35" s="303" t="s">
        <v>103</v>
      </c>
    </row>
    <row r="36" spans="1:20" ht="13.8" x14ac:dyDescent="0.25">
      <c r="A36" s="184" t="s">
        <v>24</v>
      </c>
      <c r="B36" s="78" t="s">
        <v>82</v>
      </c>
      <c r="C36" s="79" t="s">
        <v>145</v>
      </c>
      <c r="D36" s="68"/>
      <c r="E36" s="68"/>
      <c r="F36" s="68"/>
      <c r="G36" s="68"/>
      <c r="H36" s="68"/>
      <c r="I36" s="68"/>
      <c r="J36" s="68">
        <v>37</v>
      </c>
      <c r="K36" s="68">
        <v>10</v>
      </c>
      <c r="L36" s="68" t="s">
        <v>146</v>
      </c>
      <c r="M36" s="68"/>
      <c r="N36" s="68"/>
      <c r="O36" s="68"/>
      <c r="P36" s="19">
        <f t="shared" ref="P36:Q38" si="5">D36+G36+J36+M36</f>
        <v>37</v>
      </c>
      <c r="Q36" s="20">
        <f t="shared" si="5"/>
        <v>10</v>
      </c>
      <c r="R36" s="19">
        <f>Q36*30</f>
        <v>300</v>
      </c>
      <c r="S36" s="185" t="s">
        <v>86</v>
      </c>
      <c r="T36" s="304" t="s">
        <v>86</v>
      </c>
    </row>
    <row r="37" spans="1:20" ht="17.399999999999999" customHeight="1" x14ac:dyDescent="0.25">
      <c r="A37" s="52" t="s">
        <v>25</v>
      </c>
      <c r="B37" s="78" t="s">
        <v>82</v>
      </c>
      <c r="C37" s="79" t="s">
        <v>26</v>
      </c>
      <c r="D37" s="68"/>
      <c r="E37" s="68"/>
      <c r="F37" s="68"/>
      <c r="G37" s="68"/>
      <c r="H37" s="68"/>
      <c r="I37" s="68"/>
      <c r="J37" s="68">
        <v>29</v>
      </c>
      <c r="K37" s="68">
        <v>8</v>
      </c>
      <c r="L37" s="68" t="s">
        <v>146</v>
      </c>
      <c r="M37" s="68"/>
      <c r="N37" s="68"/>
      <c r="O37" s="68"/>
      <c r="P37" s="19">
        <f t="shared" si="5"/>
        <v>29</v>
      </c>
      <c r="Q37" s="20">
        <f t="shared" si="5"/>
        <v>8</v>
      </c>
      <c r="R37" s="19">
        <f>Q37*30</f>
        <v>240</v>
      </c>
      <c r="S37" s="285" t="s">
        <v>147</v>
      </c>
      <c r="T37" s="305" t="s">
        <v>86</v>
      </c>
    </row>
    <row r="38" spans="1:20" ht="13.8" x14ac:dyDescent="0.25">
      <c r="A38" s="186" t="s">
        <v>22</v>
      </c>
      <c r="B38" s="187" t="s">
        <v>82</v>
      </c>
      <c r="C38" s="114" t="s">
        <v>148</v>
      </c>
      <c r="D38" s="68"/>
      <c r="E38" s="68"/>
      <c r="F38" s="68"/>
      <c r="G38" s="68"/>
      <c r="H38" s="68"/>
      <c r="I38" s="68"/>
      <c r="J38" s="68">
        <v>22</v>
      </c>
      <c r="K38" s="68">
        <v>6</v>
      </c>
      <c r="L38" s="68" t="s">
        <v>102</v>
      </c>
      <c r="M38" s="68"/>
      <c r="N38" s="68"/>
      <c r="O38" s="68"/>
      <c r="P38" s="19">
        <f t="shared" si="5"/>
        <v>22</v>
      </c>
      <c r="Q38" s="20">
        <f t="shared" si="5"/>
        <v>6</v>
      </c>
      <c r="R38" s="19">
        <f>Q38*30</f>
        <v>180</v>
      </c>
      <c r="S38" s="200" t="s">
        <v>86</v>
      </c>
      <c r="T38" s="304" t="s">
        <v>86</v>
      </c>
    </row>
    <row r="39" spans="1:20" ht="13.8" x14ac:dyDescent="0.25">
      <c r="A39" s="293" t="s">
        <v>191</v>
      </c>
      <c r="B39" s="283" t="s">
        <v>82</v>
      </c>
      <c r="C39" s="294" t="s">
        <v>23</v>
      </c>
      <c r="D39" s="281"/>
      <c r="E39" s="281"/>
      <c r="F39" s="281"/>
      <c r="G39" s="281"/>
      <c r="H39" s="281"/>
      <c r="I39" s="281"/>
      <c r="J39" s="281">
        <v>22</v>
      </c>
      <c r="K39" s="281">
        <v>6</v>
      </c>
      <c r="L39" s="281" t="s">
        <v>50</v>
      </c>
      <c r="M39" s="281"/>
      <c r="N39" s="281"/>
      <c r="O39" s="281"/>
      <c r="P39" s="269">
        <f>D39+G39+J39+M39</f>
        <v>22</v>
      </c>
      <c r="Q39" s="270">
        <f>E39+H39+K39+N39</f>
        <v>6</v>
      </c>
      <c r="R39" s="269">
        <f>Q39*30</f>
        <v>180</v>
      </c>
      <c r="S39" s="292" t="s">
        <v>111</v>
      </c>
      <c r="T39" s="303" t="s">
        <v>111</v>
      </c>
    </row>
    <row r="40" spans="1:20" ht="13.8" x14ac:dyDescent="0.25">
      <c r="A40" s="72"/>
      <c r="B40" s="73"/>
      <c r="C40" s="32" t="s">
        <v>178</v>
      </c>
      <c r="D40" s="55">
        <f>SUM(D35:D39)</f>
        <v>0</v>
      </c>
      <c r="E40" s="55"/>
      <c r="F40" s="74"/>
      <c r="G40" s="55">
        <f>SUM(G35:G39)</f>
        <v>38</v>
      </c>
      <c r="H40" s="55"/>
      <c r="I40" s="74"/>
      <c r="J40" s="55">
        <f>SUM(J35:J39)</f>
        <v>110</v>
      </c>
      <c r="K40" s="55"/>
      <c r="L40" s="74"/>
      <c r="M40" s="55">
        <f>SUM(M35:M39)</f>
        <v>0</v>
      </c>
      <c r="N40" s="55"/>
      <c r="O40" s="74"/>
      <c r="P40" s="55">
        <f>SUM(P35:P39)</f>
        <v>148</v>
      </c>
      <c r="Q40" s="56"/>
      <c r="R40" s="35">
        <f>SUM(R35:R39)</f>
        <v>1200</v>
      </c>
      <c r="S40" s="179"/>
      <c r="T40" s="299"/>
    </row>
    <row r="41" spans="1:20" ht="14.4" thickBot="1" x14ac:dyDescent="0.3">
      <c r="A41" s="75"/>
      <c r="B41" s="65"/>
      <c r="C41" s="39" t="s">
        <v>179</v>
      </c>
      <c r="D41" s="57"/>
      <c r="E41" s="57">
        <f>SUM(E35:E39)</f>
        <v>0</v>
      </c>
      <c r="F41" s="76"/>
      <c r="G41" s="57"/>
      <c r="H41" s="57">
        <f>SUM(H35:H39)</f>
        <v>10</v>
      </c>
      <c r="I41" s="76"/>
      <c r="J41" s="57"/>
      <c r="K41" s="57">
        <f>SUM(K35:K39)</f>
        <v>30</v>
      </c>
      <c r="L41" s="76"/>
      <c r="M41" s="57"/>
      <c r="N41" s="57">
        <f>SUM(N35:N39)</f>
        <v>0</v>
      </c>
      <c r="O41" s="76"/>
      <c r="P41" s="38"/>
      <c r="Q41" s="57">
        <f>SUM(Q35:Q39)</f>
        <v>40</v>
      </c>
      <c r="R41" s="42"/>
      <c r="S41" s="181"/>
      <c r="T41" s="300"/>
    </row>
    <row r="42" spans="1:20" ht="13.8" x14ac:dyDescent="0.25">
      <c r="A42" s="80"/>
      <c r="B42" s="81" t="s">
        <v>50</v>
      </c>
      <c r="C42" s="82" t="s">
        <v>4</v>
      </c>
      <c r="D42" s="81"/>
      <c r="E42" s="81"/>
      <c r="F42" s="81"/>
      <c r="G42" s="81"/>
      <c r="H42" s="81"/>
      <c r="I42" s="81"/>
      <c r="J42" s="81"/>
      <c r="K42" s="81"/>
      <c r="L42" s="81"/>
      <c r="M42" s="81">
        <v>36</v>
      </c>
      <c r="N42" s="81">
        <v>10</v>
      </c>
      <c r="O42" s="83"/>
      <c r="P42" s="19">
        <f>D42+G42+J42+M42</f>
        <v>36</v>
      </c>
      <c r="Q42" s="85">
        <f>E42+H42+K42+N42</f>
        <v>10</v>
      </c>
      <c r="R42" s="84">
        <f>Q42*30</f>
        <v>300</v>
      </c>
      <c r="S42" s="208"/>
      <c r="T42" s="307"/>
    </row>
    <row r="43" spans="1:20" ht="14.4" thickBot="1" x14ac:dyDescent="0.3">
      <c r="A43" s="86"/>
      <c r="B43" s="69" t="s">
        <v>82</v>
      </c>
      <c r="C43" s="87" t="s">
        <v>124</v>
      </c>
      <c r="D43" s="88"/>
      <c r="E43" s="88"/>
      <c r="F43" s="69"/>
      <c r="G43" s="88"/>
      <c r="H43" s="88"/>
      <c r="I43" s="69"/>
      <c r="J43" s="88"/>
      <c r="K43" s="88"/>
      <c r="L43" s="69"/>
      <c r="M43" s="89">
        <v>74</v>
      </c>
      <c r="N43" s="69">
        <v>20</v>
      </c>
      <c r="O43" s="90"/>
      <c r="P43" s="19">
        <f>D43+G43+J43+M43</f>
        <v>74</v>
      </c>
      <c r="Q43" s="20">
        <f>E43+H43+K43+N43</f>
        <v>20</v>
      </c>
      <c r="R43" s="19">
        <f>Q43*30</f>
        <v>600</v>
      </c>
      <c r="S43" s="218"/>
      <c r="T43" s="308"/>
    </row>
    <row r="44" spans="1:20" ht="16.2" thickBot="1" x14ac:dyDescent="0.35">
      <c r="A44" s="58"/>
      <c r="B44" s="59"/>
      <c r="C44" s="91" t="s">
        <v>125</v>
      </c>
      <c r="D44" s="92">
        <f>D23+D32+D40</f>
        <v>110</v>
      </c>
      <c r="E44" s="93"/>
      <c r="F44" s="93"/>
      <c r="G44" s="92">
        <f>G23+G32+G40</f>
        <v>110</v>
      </c>
      <c r="H44" s="93"/>
      <c r="I44" s="93"/>
      <c r="J44" s="92">
        <f>J23+J32+J40</f>
        <v>110</v>
      </c>
      <c r="K44" s="93"/>
      <c r="L44" s="93"/>
      <c r="M44" s="92">
        <f>M23+M32+M40+M42+M43</f>
        <v>110</v>
      </c>
      <c r="N44" s="93"/>
      <c r="O44" s="93"/>
      <c r="P44" s="92">
        <f>P23+P32+P40+P42+P43</f>
        <v>440</v>
      </c>
      <c r="Q44" s="92"/>
      <c r="R44" s="92">
        <f>R23+R32+R40+R42+R43</f>
        <v>3600</v>
      </c>
      <c r="S44" s="181"/>
      <c r="T44" s="300"/>
    </row>
    <row r="45" spans="1:20" ht="16.2" thickBot="1" x14ac:dyDescent="0.35">
      <c r="A45" s="94"/>
      <c r="B45" s="95"/>
      <c r="C45" s="96" t="s">
        <v>126</v>
      </c>
      <c r="D45" s="97"/>
      <c r="E45" s="98">
        <f>E24+E33+E41</f>
        <v>30</v>
      </c>
      <c r="F45" s="97"/>
      <c r="G45" s="97"/>
      <c r="H45" s="98">
        <f>H24+H33+H41</f>
        <v>30</v>
      </c>
      <c r="I45" s="97"/>
      <c r="J45" s="97"/>
      <c r="K45" s="98">
        <f>K24+K33+K41</f>
        <v>30</v>
      </c>
      <c r="L45" s="97"/>
      <c r="M45" s="97"/>
      <c r="N45" s="98">
        <f>N24+N33+N41+N42+N43</f>
        <v>30</v>
      </c>
      <c r="O45" s="97"/>
      <c r="P45" s="59"/>
      <c r="Q45" s="98">
        <f>Q24+Q33+Q41+Q42+Q43</f>
        <v>120</v>
      </c>
      <c r="R45" s="99"/>
      <c r="S45" s="181"/>
      <c r="T45" s="300"/>
    </row>
    <row r="46" spans="1:20" ht="16.2" thickBot="1" x14ac:dyDescent="0.35">
      <c r="A46" s="100"/>
      <c r="B46" s="101"/>
      <c r="C46" s="102"/>
      <c r="D46" s="103"/>
      <c r="E46" s="104"/>
      <c r="F46" s="103"/>
      <c r="G46" s="103"/>
      <c r="H46" s="104"/>
      <c r="I46" s="103"/>
      <c r="J46" s="103"/>
      <c r="K46" s="104"/>
      <c r="L46" s="103"/>
      <c r="M46" s="103"/>
      <c r="N46" s="104"/>
      <c r="O46" s="103"/>
      <c r="P46" s="101"/>
      <c r="Q46" s="104"/>
      <c r="R46" s="105"/>
      <c r="S46" s="209"/>
      <c r="T46" s="209"/>
    </row>
    <row r="47" spans="1:20" ht="15.6" x14ac:dyDescent="0.3">
      <c r="A47" s="106" t="s">
        <v>127</v>
      </c>
      <c r="B47" s="107"/>
      <c r="C47" s="108" t="s">
        <v>128</v>
      </c>
      <c r="D47" s="109"/>
      <c r="E47" s="110"/>
      <c r="F47" s="109"/>
      <c r="G47" s="109"/>
      <c r="H47" s="110"/>
      <c r="I47" s="109"/>
      <c r="J47" s="109"/>
      <c r="K47" s="110"/>
      <c r="L47" s="109"/>
      <c r="M47" s="109"/>
      <c r="N47" s="110"/>
      <c r="O47" s="77"/>
      <c r="P47" s="48"/>
      <c r="Q47" s="107"/>
      <c r="R47" s="111"/>
    </row>
    <row r="48" spans="1:20" ht="15" x14ac:dyDescent="0.25">
      <c r="A48" s="112"/>
      <c r="B48" s="219"/>
      <c r="C48" s="220" t="s">
        <v>129</v>
      </c>
      <c r="D48" s="70"/>
      <c r="E48" s="210"/>
      <c r="F48" s="70"/>
      <c r="G48" s="70"/>
      <c r="H48" s="210"/>
      <c r="I48" s="70"/>
      <c r="J48" s="70"/>
      <c r="K48" s="210"/>
      <c r="L48" s="70"/>
      <c r="M48" s="70"/>
      <c r="N48" s="210"/>
      <c r="O48" s="70"/>
      <c r="P48" s="190">
        <f t="shared" ref="P48:Q52" si="6">D48+G48+J48+M48</f>
        <v>0</v>
      </c>
      <c r="Q48" s="20">
        <f t="shared" si="6"/>
        <v>0</v>
      </c>
      <c r="R48" s="115">
        <f>Q48*30</f>
        <v>0</v>
      </c>
    </row>
    <row r="49" spans="1:18" ht="13.8" x14ac:dyDescent="0.25">
      <c r="A49" s="113"/>
      <c r="B49" s="69"/>
      <c r="C49" s="198" t="s">
        <v>130</v>
      </c>
      <c r="D49" s="88"/>
      <c r="E49" s="88"/>
      <c r="F49" s="69"/>
      <c r="G49" s="88"/>
      <c r="H49" s="88"/>
      <c r="I49" s="69"/>
      <c r="J49" s="88"/>
      <c r="K49" s="88"/>
      <c r="L49" s="69"/>
      <c r="M49" s="69"/>
      <c r="N49" s="88"/>
      <c r="O49" s="69"/>
      <c r="P49" s="190">
        <f t="shared" si="6"/>
        <v>0</v>
      </c>
      <c r="Q49" s="20">
        <f t="shared" si="6"/>
        <v>0</v>
      </c>
      <c r="R49" s="115">
        <f>Q49*30</f>
        <v>0</v>
      </c>
    </row>
    <row r="50" spans="1:18" ht="13.8" x14ac:dyDescent="0.25">
      <c r="A50" s="113"/>
      <c r="B50" s="69"/>
      <c r="C50" s="198" t="s">
        <v>149</v>
      </c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 t="s">
        <v>50</v>
      </c>
      <c r="P50" s="190">
        <f t="shared" si="6"/>
        <v>0</v>
      </c>
      <c r="Q50" s="20">
        <f t="shared" si="6"/>
        <v>0</v>
      </c>
      <c r="R50" s="115">
        <f>Q50*30</f>
        <v>0</v>
      </c>
    </row>
    <row r="51" spans="1:18" ht="15.6" thickBot="1" x14ac:dyDescent="0.3">
      <c r="A51" s="116"/>
      <c r="B51" s="117"/>
      <c r="C51" s="221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222">
        <f t="shared" si="6"/>
        <v>0</v>
      </c>
      <c r="Q51" s="223">
        <f t="shared" si="6"/>
        <v>0</v>
      </c>
      <c r="R51" s="115">
        <f>Q51*30</f>
        <v>0</v>
      </c>
    </row>
    <row r="52" spans="1:18" ht="15.75" customHeight="1" thickBot="1" x14ac:dyDescent="0.3">
      <c r="A52" s="119"/>
      <c r="B52" s="120"/>
      <c r="C52" s="121" t="s">
        <v>131</v>
      </c>
      <c r="D52" s="122">
        <f>SUM(D48:D51)</f>
        <v>0</v>
      </c>
      <c r="E52" s="123"/>
      <c r="F52" s="123"/>
      <c r="G52" s="122">
        <f>SUM(G48:G51)</f>
        <v>0</v>
      </c>
      <c r="H52" s="123"/>
      <c r="I52" s="123"/>
      <c r="J52" s="122">
        <f>SUM(J48:J51)</f>
        <v>0</v>
      </c>
      <c r="K52" s="123"/>
      <c r="L52" s="123"/>
      <c r="M52" s="122">
        <f>SUM(M48:M51)</f>
        <v>0</v>
      </c>
      <c r="N52" s="123"/>
      <c r="O52" s="123"/>
      <c r="P52" s="124">
        <f t="shared" si="6"/>
        <v>0</v>
      </c>
      <c r="Q52" s="224">
        <f t="shared" si="6"/>
        <v>0</v>
      </c>
      <c r="R52" s="225">
        <f>Q52*30</f>
        <v>0</v>
      </c>
    </row>
    <row r="53" spans="1:18" ht="16.8" thickTop="1" thickBot="1" x14ac:dyDescent="0.3">
      <c r="A53" s="359" t="s">
        <v>181</v>
      </c>
      <c r="B53" s="359"/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59"/>
      <c r="P53" s="359"/>
      <c r="Q53" s="359"/>
      <c r="R53" s="359"/>
    </row>
    <row r="54" spans="1:18" ht="14.4" thickTop="1" x14ac:dyDescent="0.25">
      <c r="A54" s="347" t="s">
        <v>132</v>
      </c>
      <c r="B54" s="125">
        <f t="shared" ref="B54:B59" si="7">(Q54/120)*100</f>
        <v>18.333333333333332</v>
      </c>
      <c r="C54" s="126" t="s">
        <v>83</v>
      </c>
      <c r="D54" s="127">
        <f>D14</f>
        <v>82</v>
      </c>
      <c r="E54" s="127">
        <f>E15</f>
        <v>22</v>
      </c>
      <c r="F54" s="128"/>
      <c r="G54" s="127">
        <f>G14</f>
        <v>0</v>
      </c>
      <c r="H54" s="127">
        <f>H15</f>
        <v>0</v>
      </c>
      <c r="I54" s="128"/>
      <c r="J54" s="127">
        <f>J14</f>
        <v>0</v>
      </c>
      <c r="K54" s="127">
        <f>K15</f>
        <v>0</v>
      </c>
      <c r="L54" s="128"/>
      <c r="M54" s="127">
        <f>M14</f>
        <v>0</v>
      </c>
      <c r="N54" s="127">
        <f>N15</f>
        <v>0</v>
      </c>
      <c r="O54" s="128"/>
      <c r="P54" s="127">
        <f>P14</f>
        <v>82</v>
      </c>
      <c r="Q54" s="127">
        <f>Q15</f>
        <v>22</v>
      </c>
      <c r="R54" s="129">
        <f t="shared" ref="R54:R60" si="8">Q54*30</f>
        <v>660</v>
      </c>
    </row>
    <row r="55" spans="1:18" ht="14.4" thickBot="1" x14ac:dyDescent="0.3">
      <c r="A55" s="360"/>
      <c r="B55" s="130">
        <f t="shared" si="7"/>
        <v>9.1666666666666661</v>
      </c>
      <c r="C55" s="131" t="s">
        <v>97</v>
      </c>
      <c r="D55" s="132">
        <f>D21</f>
        <v>28</v>
      </c>
      <c r="E55" s="132">
        <f>E22</f>
        <v>8</v>
      </c>
      <c r="F55" s="132"/>
      <c r="G55" s="132">
        <f>G21</f>
        <v>11</v>
      </c>
      <c r="H55" s="132">
        <f>H22</f>
        <v>3</v>
      </c>
      <c r="I55" s="132"/>
      <c r="J55" s="132">
        <f>J21</f>
        <v>0</v>
      </c>
      <c r="K55" s="132">
        <f>K22</f>
        <v>0</v>
      </c>
      <c r="L55" s="132"/>
      <c r="M55" s="132">
        <f>M21</f>
        <v>0</v>
      </c>
      <c r="N55" s="132">
        <f>N22</f>
        <v>0</v>
      </c>
      <c r="O55" s="132"/>
      <c r="P55" s="132">
        <f>P21</f>
        <v>39</v>
      </c>
      <c r="Q55" s="132">
        <f>Q22</f>
        <v>11</v>
      </c>
      <c r="R55" s="115">
        <f t="shared" si="8"/>
        <v>330</v>
      </c>
    </row>
    <row r="56" spans="1:18" ht="16.2" thickBot="1" x14ac:dyDescent="0.35">
      <c r="A56" s="360"/>
      <c r="B56" s="199">
        <f t="shared" si="7"/>
        <v>27.500000000000004</v>
      </c>
      <c r="C56" s="134" t="s">
        <v>106</v>
      </c>
      <c r="D56" s="135">
        <f>SUM(D54:D55)</f>
        <v>110</v>
      </c>
      <c r="E56" s="135">
        <f>SUM(E54:E55)</f>
        <v>30</v>
      </c>
      <c r="F56" s="136"/>
      <c r="G56" s="135">
        <f>SUM(G54:G55)</f>
        <v>11</v>
      </c>
      <c r="H56" s="135">
        <f>SUM(H54:H55)</f>
        <v>3</v>
      </c>
      <c r="I56" s="136"/>
      <c r="J56" s="135">
        <f>SUM(J54:J55)</f>
        <v>0</v>
      </c>
      <c r="K56" s="135">
        <f>SUM(K54:K55)</f>
        <v>0</v>
      </c>
      <c r="L56" s="136"/>
      <c r="M56" s="135">
        <f>SUM(M54:M55)</f>
        <v>0</v>
      </c>
      <c r="N56" s="135">
        <f>SUM(N54:N55)</f>
        <v>0</v>
      </c>
      <c r="O56" s="136"/>
      <c r="P56" s="135">
        <f>SUM(P54:P55)</f>
        <v>121</v>
      </c>
      <c r="Q56" s="135">
        <f>SUM(Q54:Q55)</f>
        <v>33</v>
      </c>
      <c r="R56" s="226">
        <f>Q56*30</f>
        <v>990</v>
      </c>
    </row>
    <row r="57" spans="1:18" ht="13.8" x14ac:dyDescent="0.25">
      <c r="A57" s="360"/>
      <c r="B57" s="188">
        <f t="shared" si="7"/>
        <v>14.166666666666666</v>
      </c>
      <c r="C57" s="138" t="s">
        <v>107</v>
      </c>
      <c r="D57" s="139">
        <f>D32</f>
        <v>0</v>
      </c>
      <c r="E57" s="139">
        <f>E33</f>
        <v>0</v>
      </c>
      <c r="F57" s="139"/>
      <c r="G57" s="139">
        <f>G32</f>
        <v>61</v>
      </c>
      <c r="H57" s="139">
        <f>H33</f>
        <v>17</v>
      </c>
      <c r="I57" s="139"/>
      <c r="J57" s="139">
        <f>J32</f>
        <v>0</v>
      </c>
      <c r="K57" s="139">
        <f>K33</f>
        <v>0</v>
      </c>
      <c r="L57" s="139"/>
      <c r="M57" s="139">
        <f>M32</f>
        <v>0</v>
      </c>
      <c r="N57" s="139">
        <f>N33</f>
        <v>0</v>
      </c>
      <c r="O57" s="139"/>
      <c r="P57" s="139">
        <f>P32</f>
        <v>61</v>
      </c>
      <c r="Q57" s="139">
        <f>Q33</f>
        <v>17</v>
      </c>
      <c r="R57" s="140">
        <f t="shared" si="8"/>
        <v>510</v>
      </c>
    </row>
    <row r="58" spans="1:18" ht="13.8" x14ac:dyDescent="0.25">
      <c r="A58" s="360"/>
      <c r="B58" s="188">
        <f t="shared" si="7"/>
        <v>41.666666666666671</v>
      </c>
      <c r="C58" s="141" t="s">
        <v>133</v>
      </c>
      <c r="D58" s="55">
        <f>D40</f>
        <v>0</v>
      </c>
      <c r="E58" s="55">
        <f>E41</f>
        <v>0</v>
      </c>
      <c r="F58" s="55"/>
      <c r="G58" s="55">
        <f>G40</f>
        <v>38</v>
      </c>
      <c r="H58" s="55">
        <f>H41</f>
        <v>10</v>
      </c>
      <c r="I58" s="55"/>
      <c r="J58" s="55">
        <f>J40</f>
        <v>110</v>
      </c>
      <c r="K58" s="55">
        <f>K41</f>
        <v>30</v>
      </c>
      <c r="L58" s="55"/>
      <c r="M58" s="55">
        <f>M40+M42</f>
        <v>36</v>
      </c>
      <c r="N58" s="55">
        <f>N41+N42</f>
        <v>10</v>
      </c>
      <c r="O58" s="55"/>
      <c r="P58" s="33">
        <f>P40+P42</f>
        <v>184</v>
      </c>
      <c r="Q58" s="33">
        <f>Q41+Q42</f>
        <v>50</v>
      </c>
      <c r="R58" s="142">
        <f t="shared" si="8"/>
        <v>1500</v>
      </c>
    </row>
    <row r="59" spans="1:18" ht="13.8" x14ac:dyDescent="0.25">
      <c r="A59" s="360"/>
      <c r="B59" s="188">
        <f t="shared" si="7"/>
        <v>16.666666666666664</v>
      </c>
      <c r="C59" s="141" t="s">
        <v>134</v>
      </c>
      <c r="D59" s="55"/>
      <c r="E59" s="55"/>
      <c r="F59" s="55"/>
      <c r="G59" s="55"/>
      <c r="H59" s="55"/>
      <c r="I59" s="55"/>
      <c r="J59" s="55"/>
      <c r="K59" s="55"/>
      <c r="L59" s="55"/>
      <c r="M59" s="55">
        <f>M43</f>
        <v>74</v>
      </c>
      <c r="N59" s="55">
        <f>N43</f>
        <v>20</v>
      </c>
      <c r="O59" s="55"/>
      <c r="P59" s="33">
        <f>P43</f>
        <v>74</v>
      </c>
      <c r="Q59" s="33">
        <f>Q43</f>
        <v>20</v>
      </c>
      <c r="R59" s="142">
        <f t="shared" si="8"/>
        <v>600</v>
      </c>
    </row>
    <row r="60" spans="1:18" ht="13.8" x14ac:dyDescent="0.25">
      <c r="A60" s="360"/>
      <c r="B60" s="137"/>
      <c r="C60" s="141" t="s">
        <v>128</v>
      </c>
      <c r="D60" s="55">
        <f>D52</f>
        <v>0</v>
      </c>
      <c r="E60" s="55"/>
      <c r="F60" s="55"/>
      <c r="G60" s="55">
        <f>G52</f>
        <v>0</v>
      </c>
      <c r="H60" s="55"/>
      <c r="I60" s="55"/>
      <c r="J60" s="55">
        <f>J52</f>
        <v>0</v>
      </c>
      <c r="K60" s="55"/>
      <c r="L60" s="55"/>
      <c r="M60" s="55">
        <f>M52</f>
        <v>0</v>
      </c>
      <c r="N60" s="55"/>
      <c r="O60" s="55"/>
      <c r="P60" s="55">
        <f>P52</f>
        <v>0</v>
      </c>
      <c r="Q60" s="55"/>
      <c r="R60" s="142">
        <f t="shared" si="8"/>
        <v>0</v>
      </c>
    </row>
    <row r="61" spans="1:18" ht="14.4" thickBot="1" x14ac:dyDescent="0.3">
      <c r="A61" s="361"/>
      <c r="B61" s="143">
        <f>B54+B55+B57+B58+B59</f>
        <v>100</v>
      </c>
      <c r="C61" s="144" t="s">
        <v>135</v>
      </c>
      <c r="D61" s="145">
        <f>SUM(D56:D60)</f>
        <v>110</v>
      </c>
      <c r="E61" s="145">
        <f>SUM(E56:E60)</f>
        <v>30</v>
      </c>
      <c r="F61" s="145"/>
      <c r="G61" s="145">
        <f>SUM(G56:G60)</f>
        <v>110</v>
      </c>
      <c r="H61" s="145">
        <f>SUM(H56:H60)</f>
        <v>30</v>
      </c>
      <c r="I61" s="145"/>
      <c r="J61" s="145">
        <f>SUM(J56:J60)</f>
        <v>110</v>
      </c>
      <c r="K61" s="145">
        <f>SUM(K56:K60)</f>
        <v>30</v>
      </c>
      <c r="L61" s="145"/>
      <c r="M61" s="145">
        <f>SUM(M56:M60)</f>
        <v>110</v>
      </c>
      <c r="N61" s="145">
        <f>SUM(N56:N60)</f>
        <v>30</v>
      </c>
      <c r="O61" s="146"/>
      <c r="P61" s="145">
        <f>SUM(P56:P60)</f>
        <v>440</v>
      </c>
      <c r="Q61" s="145">
        <f>SUM(Q56:Q60)</f>
        <v>120</v>
      </c>
      <c r="R61" s="147">
        <f>Q61*30</f>
        <v>3600</v>
      </c>
    </row>
    <row r="62" spans="1:18" ht="16.8" thickTop="1" thickBot="1" x14ac:dyDescent="0.3">
      <c r="A62" s="148"/>
      <c r="B62" s="350" t="s">
        <v>136</v>
      </c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362"/>
    </row>
    <row r="63" spans="1:18" ht="15" thickTop="1" thickBot="1" x14ac:dyDescent="0.3">
      <c r="A63" s="149"/>
      <c r="B63" s="150"/>
      <c r="C63" s="151" t="s">
        <v>137</v>
      </c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3" t="s">
        <v>138</v>
      </c>
      <c r="Q63" s="154"/>
      <c r="R63" s="149"/>
    </row>
    <row r="64" spans="1:18" ht="13.8" x14ac:dyDescent="0.25">
      <c r="A64" s="149"/>
      <c r="B64" s="150"/>
      <c r="C64" s="155" t="s">
        <v>139</v>
      </c>
      <c r="D64" s="156"/>
      <c r="E64" s="156"/>
      <c r="F64" s="157">
        <f>SUM(D68:E68)</f>
        <v>6</v>
      </c>
      <c r="G64" s="156"/>
      <c r="H64" s="156"/>
      <c r="I64" s="157">
        <f>SUM(G68:H68)</f>
        <v>3</v>
      </c>
      <c r="J64" s="156"/>
      <c r="K64" s="156"/>
      <c r="L64" s="157">
        <f>SUM(J68:K68)</f>
        <v>0</v>
      </c>
      <c r="M64" s="156"/>
      <c r="N64" s="156"/>
      <c r="O64" s="157">
        <f>SUM(M68:N68)</f>
        <v>0</v>
      </c>
      <c r="P64" s="158">
        <f>F64+I64+L64+O64</f>
        <v>9</v>
      </c>
      <c r="Q64" s="149"/>
      <c r="R64" s="149"/>
    </row>
    <row r="65" spans="1:18" ht="13.8" x14ac:dyDescent="0.25">
      <c r="A65" s="149"/>
      <c r="B65" s="150"/>
      <c r="C65" s="159" t="s">
        <v>140</v>
      </c>
      <c r="D65" s="156"/>
      <c r="E65" s="156"/>
      <c r="F65" s="157">
        <f>SUM(D69:E69)</f>
        <v>2</v>
      </c>
      <c r="G65" s="156"/>
      <c r="H65" s="156"/>
      <c r="I65" s="157">
        <f>SUM(G69:H69)</f>
        <v>4</v>
      </c>
      <c r="J65" s="156"/>
      <c r="K65" s="156"/>
      <c r="L65" s="157">
        <f>SUM(J69:K69)</f>
        <v>2</v>
      </c>
      <c r="M65" s="156"/>
      <c r="N65" s="156"/>
      <c r="O65" s="157">
        <f>SUM(M69:N69)</f>
        <v>1</v>
      </c>
      <c r="P65" s="158">
        <f>F65+I65+L65+O65</f>
        <v>9</v>
      </c>
      <c r="Q65" s="149"/>
      <c r="R65" s="149"/>
    </row>
    <row r="66" spans="1:18" ht="14.4" thickBot="1" x14ac:dyDescent="0.3">
      <c r="A66" s="149"/>
      <c r="B66" s="150"/>
      <c r="C66" s="160" t="s">
        <v>141</v>
      </c>
      <c r="D66" s="161"/>
      <c r="E66" s="162"/>
      <c r="F66" s="163">
        <f>SUM(F64:F65)</f>
        <v>8</v>
      </c>
      <c r="G66" s="164"/>
      <c r="H66" s="165"/>
      <c r="I66" s="163">
        <f>SUM(I64:I65)</f>
        <v>7</v>
      </c>
      <c r="J66" s="164"/>
      <c r="K66" s="165"/>
      <c r="L66" s="163">
        <f>SUM(L64:L65)</f>
        <v>2</v>
      </c>
      <c r="M66" s="164"/>
      <c r="N66" s="165"/>
      <c r="O66" s="163">
        <f>SUM(O64:O65)</f>
        <v>1</v>
      </c>
      <c r="P66" s="166">
        <f>F66+I66+L66+O66</f>
        <v>18</v>
      </c>
      <c r="Q66" s="149"/>
      <c r="R66" s="149"/>
    </row>
    <row r="67" spans="1:18" ht="14.4" thickTop="1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</row>
    <row r="68" spans="1:18" ht="13.8" hidden="1" x14ac:dyDescent="0.25">
      <c r="A68" s="167"/>
      <c r="B68" s="167"/>
      <c r="C68" s="167"/>
      <c r="D68" s="168">
        <f>COUNTIF(F8:F51,"F")</f>
        <v>6</v>
      </c>
      <c r="E68" s="169">
        <f>COUNTIF(F8:F51,"F(Z)")</f>
        <v>0</v>
      </c>
      <c r="F68" s="167"/>
      <c r="G68" s="170">
        <f>COUNTIF(I8:I51,"F")</f>
        <v>3</v>
      </c>
      <c r="H68" s="171">
        <f>COUNTIF(I8:I51,"F(Z)")</f>
        <v>0</v>
      </c>
      <c r="I68" s="167"/>
      <c r="J68" s="170">
        <f>COUNTIF(L8:L51,"F")</f>
        <v>0</v>
      </c>
      <c r="K68" s="171">
        <f>COUNTIF(L8:L51,"F(Z)")</f>
        <v>0</v>
      </c>
      <c r="L68" s="167"/>
      <c r="M68" s="170">
        <f>COUNTIF(O8:O51,"F")</f>
        <v>0</v>
      </c>
      <c r="N68" s="171">
        <f>COUNTIF(O8:O51,"F(Z)")</f>
        <v>0</v>
      </c>
      <c r="O68" s="167"/>
      <c r="P68" s="167"/>
      <c r="Q68" s="167"/>
      <c r="R68" s="167"/>
    </row>
    <row r="69" spans="1:18" ht="13.8" hidden="1" x14ac:dyDescent="0.25">
      <c r="A69" s="167"/>
      <c r="B69" s="167"/>
      <c r="C69" s="167"/>
      <c r="D69" s="172">
        <f>COUNTIF(F8:F51,"V")</f>
        <v>2</v>
      </c>
      <c r="E69" s="173">
        <f>COUNTIF(F8:F51,"V(Z)")</f>
        <v>0</v>
      </c>
      <c r="F69" s="167"/>
      <c r="G69" s="174">
        <f>COUNTIF(I8:I51,"V")</f>
        <v>0</v>
      </c>
      <c r="H69" s="175">
        <f>COUNTIF(I8:I51,"V(Z)")</f>
        <v>4</v>
      </c>
      <c r="I69" s="167"/>
      <c r="J69" s="174">
        <f>COUNTIF(L8:L51,"V")</f>
        <v>1</v>
      </c>
      <c r="K69" s="175">
        <f>COUNTIF(L8:L51,"V(Z)")</f>
        <v>1</v>
      </c>
      <c r="L69" s="167"/>
      <c r="M69" s="174">
        <f>COUNTIF(O8:O51,"V")</f>
        <v>1</v>
      </c>
      <c r="N69" s="175">
        <f>COUNTIF(O8:O51,"V(Z)")</f>
        <v>0</v>
      </c>
      <c r="O69" s="167"/>
      <c r="P69" s="167"/>
      <c r="Q69" s="167"/>
      <c r="R69" s="167"/>
    </row>
    <row r="70" spans="1:18" ht="13.8" x14ac:dyDescent="0.25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</row>
    <row r="71" spans="1:18" ht="17.399999999999999" x14ac:dyDescent="0.3">
      <c r="A71" s="149"/>
      <c r="B71" s="176"/>
      <c r="C71" s="177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49"/>
      <c r="R71" s="149"/>
    </row>
    <row r="72" spans="1:18" ht="16.8" x14ac:dyDescent="0.3">
      <c r="A72" s="167"/>
      <c r="B72" s="178"/>
      <c r="C72" s="351"/>
      <c r="D72" s="351"/>
      <c r="E72" s="351"/>
      <c r="F72" s="351"/>
      <c r="G72" s="351"/>
      <c r="H72" s="351"/>
      <c r="I72" s="351"/>
      <c r="J72" s="351"/>
      <c r="K72" s="351"/>
      <c r="L72" s="351"/>
      <c r="M72" s="351"/>
      <c r="N72" s="351"/>
      <c r="O72" s="351"/>
      <c r="P72" s="351"/>
      <c r="Q72" s="167"/>
      <c r="R72" s="167"/>
    </row>
    <row r="73" spans="1:18" ht="16.8" x14ac:dyDescent="0.3">
      <c r="A73" s="167"/>
      <c r="B73" s="178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167"/>
      <c r="R73" s="167"/>
    </row>
  </sheetData>
  <mergeCells count="22">
    <mergeCell ref="C73:P73"/>
    <mergeCell ref="S4:S6"/>
    <mergeCell ref="T4:T6"/>
    <mergeCell ref="D5:F5"/>
    <mergeCell ref="G5:I5"/>
    <mergeCell ref="J5:L5"/>
    <mergeCell ref="M5:O5"/>
    <mergeCell ref="C23:C24"/>
    <mergeCell ref="A53:R53"/>
    <mergeCell ref="A54:A61"/>
    <mergeCell ref="B62:R62"/>
    <mergeCell ref="C72:P72"/>
    <mergeCell ref="A1:T1"/>
    <mergeCell ref="A2:T2"/>
    <mergeCell ref="A3:T3"/>
    <mergeCell ref="A4:A6"/>
    <mergeCell ref="B4:B6"/>
    <mergeCell ref="C4:C5"/>
    <mergeCell ref="D4:O4"/>
    <mergeCell ref="P4:P6"/>
    <mergeCell ref="Q4:Q6"/>
    <mergeCell ref="R4:R6"/>
  </mergeCells>
  <pageMargins left="0.39370078740157483" right="0.39370078740157483" top="0.98425196850393704" bottom="0.98425196850393704" header="0.51181102362204722" footer="0.51181102362204722"/>
  <pageSetup paperSize="9" scale="47" orientation="landscape" r:id="rId1"/>
  <headerFooter alignWithMargins="0">
    <oddHeader>&amp;L&amp;"Arial,Félkövér"&amp;12          Nemzeti Közszolgálati Egyetem
   &amp;UHadtudományi és Honvédtisztképző Kar&amp;R&amp;14 2.2b. sz. melléklet a Védelmi infokommunikációs rendszertervező mesterképzési szak tantervéhez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T74"/>
  <sheetViews>
    <sheetView zoomScale="70" zoomScaleNormal="70" zoomScalePageLayoutView="60" workbookViewId="0">
      <selection activeCell="S30" sqref="S30"/>
    </sheetView>
  </sheetViews>
  <sheetFormatPr defaultRowHeight="13.2" x14ac:dyDescent="0.25"/>
  <cols>
    <col min="1" max="1" width="15.33203125" customWidth="1"/>
    <col min="2" max="2" width="6" customWidth="1"/>
    <col min="3" max="3" width="73.5546875" customWidth="1"/>
    <col min="4" max="15" width="5.88671875" customWidth="1"/>
    <col min="16" max="17" width="7.33203125" customWidth="1"/>
    <col min="19" max="19" width="18.6640625" customWidth="1"/>
    <col min="20" max="20" width="28.5546875" hidden="1" customWidth="1"/>
  </cols>
  <sheetData>
    <row r="1" spans="1:20" ht="17.399999999999999" x14ac:dyDescent="0.25">
      <c r="A1" s="314" t="s">
        <v>176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</row>
    <row r="2" spans="1:20" ht="15.6" x14ac:dyDescent="0.25">
      <c r="A2" s="315" t="s">
        <v>150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</row>
    <row r="3" spans="1:20" ht="16.2" thickBot="1" x14ac:dyDescent="0.3">
      <c r="A3" s="315" t="s">
        <v>59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</row>
    <row r="4" spans="1:20" ht="14.4" customHeight="1" thickTop="1" thickBot="1" x14ac:dyDescent="0.3">
      <c r="A4" s="317" t="s">
        <v>65</v>
      </c>
      <c r="B4" s="320" t="s">
        <v>66</v>
      </c>
      <c r="C4" s="323" t="s">
        <v>67</v>
      </c>
      <c r="D4" s="325" t="s">
        <v>68</v>
      </c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8" t="s">
        <v>69</v>
      </c>
      <c r="Q4" s="331" t="s">
        <v>70</v>
      </c>
      <c r="R4" s="331" t="s">
        <v>71</v>
      </c>
      <c r="S4" s="335" t="s">
        <v>72</v>
      </c>
      <c r="T4" s="338" t="s">
        <v>73</v>
      </c>
    </row>
    <row r="5" spans="1:20" ht="13.8" thickBot="1" x14ac:dyDescent="0.3">
      <c r="A5" s="352"/>
      <c r="B5" s="354"/>
      <c r="C5" s="324"/>
      <c r="D5" s="356" t="s">
        <v>74</v>
      </c>
      <c r="E5" s="356"/>
      <c r="F5" s="356"/>
      <c r="G5" s="356" t="s">
        <v>75</v>
      </c>
      <c r="H5" s="356"/>
      <c r="I5" s="356"/>
      <c r="J5" s="356" t="s">
        <v>76</v>
      </c>
      <c r="K5" s="356"/>
      <c r="L5" s="356"/>
      <c r="M5" s="356" t="s">
        <v>77</v>
      </c>
      <c r="N5" s="356"/>
      <c r="O5" s="356"/>
      <c r="P5" s="329"/>
      <c r="Q5" s="332"/>
      <c r="R5" s="332"/>
      <c r="S5" s="336"/>
      <c r="T5" s="339"/>
    </row>
    <row r="6" spans="1:20" ht="84.6" customHeight="1" thickBot="1" x14ac:dyDescent="0.3">
      <c r="A6" s="353"/>
      <c r="B6" s="355"/>
      <c r="C6" s="2" t="s">
        <v>78</v>
      </c>
      <c r="D6" s="3" t="s">
        <v>177</v>
      </c>
      <c r="E6" s="4" t="s">
        <v>79</v>
      </c>
      <c r="F6" s="5" t="s">
        <v>80</v>
      </c>
      <c r="G6" s="3" t="s">
        <v>177</v>
      </c>
      <c r="H6" s="6" t="s">
        <v>79</v>
      </c>
      <c r="I6" s="7" t="s">
        <v>80</v>
      </c>
      <c r="J6" s="3" t="s">
        <v>177</v>
      </c>
      <c r="K6" s="6" t="s">
        <v>79</v>
      </c>
      <c r="L6" s="7" t="s">
        <v>80</v>
      </c>
      <c r="M6" s="3" t="s">
        <v>177</v>
      </c>
      <c r="N6" s="6" t="s">
        <v>79</v>
      </c>
      <c r="O6" s="7" t="s">
        <v>80</v>
      </c>
      <c r="P6" s="330"/>
      <c r="Q6" s="333"/>
      <c r="R6" s="333"/>
      <c r="S6" s="337"/>
      <c r="T6" s="340"/>
    </row>
    <row r="7" spans="1:20" ht="13.8" x14ac:dyDescent="0.25">
      <c r="A7" s="8" t="s">
        <v>74</v>
      </c>
      <c r="B7" s="9"/>
      <c r="C7" s="10" t="s">
        <v>83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82"/>
      <c r="T7" s="301"/>
    </row>
    <row r="8" spans="1:20" ht="15" x14ac:dyDescent="0.25">
      <c r="A8" s="11" t="s">
        <v>1</v>
      </c>
      <c r="B8" s="12" t="s">
        <v>81</v>
      </c>
      <c r="C8" s="13" t="s">
        <v>54</v>
      </c>
      <c r="D8" s="12">
        <v>14</v>
      </c>
      <c r="E8" s="14">
        <v>4</v>
      </c>
      <c r="F8" s="15" t="s">
        <v>51</v>
      </c>
      <c r="G8" s="16"/>
      <c r="H8" s="16"/>
      <c r="I8" s="17"/>
      <c r="J8" s="16"/>
      <c r="K8" s="16"/>
      <c r="L8" s="17"/>
      <c r="M8" s="18"/>
      <c r="N8" s="18"/>
      <c r="O8" s="18"/>
      <c r="P8" s="19">
        <f t="shared" ref="P8:Q13" si="0">D8+G8+J8+M8</f>
        <v>14</v>
      </c>
      <c r="Q8" s="20">
        <f t="shared" si="0"/>
        <v>4</v>
      </c>
      <c r="R8" s="19">
        <f>Q8*30</f>
        <v>120</v>
      </c>
      <c r="S8" s="21" t="s">
        <v>84</v>
      </c>
      <c r="T8" s="296" t="s">
        <v>85</v>
      </c>
    </row>
    <row r="9" spans="1:20" ht="15" x14ac:dyDescent="0.25">
      <c r="A9" s="11" t="s">
        <v>5</v>
      </c>
      <c r="B9" s="22" t="s">
        <v>81</v>
      </c>
      <c r="C9" s="23" t="s">
        <v>55</v>
      </c>
      <c r="D9" s="22">
        <v>8</v>
      </c>
      <c r="E9" s="24">
        <v>2</v>
      </c>
      <c r="F9" s="25" t="s">
        <v>52</v>
      </c>
      <c r="G9" s="16"/>
      <c r="H9" s="16"/>
      <c r="I9" s="17"/>
      <c r="J9" s="16"/>
      <c r="K9" s="16"/>
      <c r="L9" s="17"/>
      <c r="M9" s="18"/>
      <c r="N9" s="18"/>
      <c r="O9" s="18"/>
      <c r="P9" s="19">
        <f t="shared" si="0"/>
        <v>8</v>
      </c>
      <c r="Q9" s="20">
        <f t="shared" si="0"/>
        <v>2</v>
      </c>
      <c r="R9" s="19">
        <f>Q9*30</f>
        <v>60</v>
      </c>
      <c r="S9" s="260" t="s">
        <v>86</v>
      </c>
      <c r="T9" s="297" t="s">
        <v>87</v>
      </c>
    </row>
    <row r="10" spans="1:20" ht="15" x14ac:dyDescent="0.25">
      <c r="A10" s="11" t="s">
        <v>7</v>
      </c>
      <c r="B10" s="22" t="s">
        <v>81</v>
      </c>
      <c r="C10" s="23" t="s">
        <v>9</v>
      </c>
      <c r="D10" s="22">
        <v>22</v>
      </c>
      <c r="E10" s="24">
        <v>6</v>
      </c>
      <c r="F10" s="25" t="s">
        <v>51</v>
      </c>
      <c r="G10" s="16"/>
      <c r="H10" s="16"/>
      <c r="I10" s="17"/>
      <c r="J10" s="16"/>
      <c r="K10" s="16"/>
      <c r="L10" s="17"/>
      <c r="M10" s="18"/>
      <c r="N10" s="18"/>
      <c r="O10" s="18"/>
      <c r="P10" s="19">
        <f t="shared" si="0"/>
        <v>22</v>
      </c>
      <c r="Q10" s="20">
        <f t="shared" si="0"/>
        <v>6</v>
      </c>
      <c r="R10" s="19">
        <f>Q10*30</f>
        <v>180</v>
      </c>
      <c r="S10" s="21" t="s">
        <v>88</v>
      </c>
      <c r="T10" s="296" t="s">
        <v>89</v>
      </c>
    </row>
    <row r="11" spans="1:20" ht="15" x14ac:dyDescent="0.25">
      <c r="A11" s="261" t="s">
        <v>197</v>
      </c>
      <c r="B11" s="262" t="s">
        <v>81</v>
      </c>
      <c r="C11" s="263" t="s">
        <v>90</v>
      </c>
      <c r="D11" s="262">
        <v>12</v>
      </c>
      <c r="E11" s="264">
        <v>3</v>
      </c>
      <c r="F11" s="265" t="s">
        <v>51</v>
      </c>
      <c r="G11" s="266"/>
      <c r="H11" s="266"/>
      <c r="I11" s="267"/>
      <c r="J11" s="266"/>
      <c r="K11" s="266"/>
      <c r="L11" s="267"/>
      <c r="M11" s="268"/>
      <c r="N11" s="268"/>
      <c r="O11" s="268"/>
      <c r="P11" s="269">
        <f t="shared" si="0"/>
        <v>12</v>
      </c>
      <c r="Q11" s="270">
        <f t="shared" si="0"/>
        <v>3</v>
      </c>
      <c r="R11" s="269">
        <f>Q11*30</f>
        <v>90</v>
      </c>
      <c r="S11" s="260" t="s">
        <v>91</v>
      </c>
      <c r="T11" s="297"/>
    </row>
    <row r="12" spans="1:20" ht="15" x14ac:dyDescent="0.25">
      <c r="A12" s="11" t="s">
        <v>12</v>
      </c>
      <c r="B12" s="22" t="s">
        <v>81</v>
      </c>
      <c r="C12" s="23" t="s">
        <v>56</v>
      </c>
      <c r="D12" s="22">
        <v>18</v>
      </c>
      <c r="E12" s="24">
        <v>5</v>
      </c>
      <c r="F12" s="25" t="s">
        <v>50</v>
      </c>
      <c r="G12" s="16"/>
      <c r="H12" s="16"/>
      <c r="I12" s="17"/>
      <c r="J12" s="16"/>
      <c r="K12" s="16"/>
      <c r="L12" s="17"/>
      <c r="M12" s="18"/>
      <c r="N12" s="18"/>
      <c r="O12" s="18"/>
      <c r="P12" s="19">
        <f t="shared" si="0"/>
        <v>18</v>
      </c>
      <c r="Q12" s="20">
        <f t="shared" si="0"/>
        <v>5</v>
      </c>
      <c r="R12" s="19">
        <f>Q12*30</f>
        <v>150</v>
      </c>
      <c r="S12" s="21" t="s">
        <v>92</v>
      </c>
      <c r="T12" s="298" t="s">
        <v>93</v>
      </c>
    </row>
    <row r="13" spans="1:20" ht="15" x14ac:dyDescent="0.25">
      <c r="A13" s="261" t="s">
        <v>188</v>
      </c>
      <c r="B13" s="271" t="s">
        <v>81</v>
      </c>
      <c r="C13" s="272" t="s">
        <v>94</v>
      </c>
      <c r="D13" s="262">
        <v>8</v>
      </c>
      <c r="E13" s="264">
        <v>2</v>
      </c>
      <c r="F13" s="265" t="s">
        <v>51</v>
      </c>
      <c r="G13" s="266"/>
      <c r="H13" s="266"/>
      <c r="I13" s="267"/>
      <c r="J13" s="266"/>
      <c r="K13" s="266"/>
      <c r="L13" s="267"/>
      <c r="M13" s="268"/>
      <c r="N13" s="268"/>
      <c r="O13" s="268"/>
      <c r="P13" s="269">
        <f>D13+G13+J13+M13</f>
        <v>8</v>
      </c>
      <c r="Q13" s="270">
        <f t="shared" si="0"/>
        <v>2</v>
      </c>
      <c r="R13" s="269">
        <f t="shared" ref="R13" si="1">Q13*30</f>
        <v>60</v>
      </c>
      <c r="S13" s="21" t="s">
        <v>88</v>
      </c>
      <c r="T13" s="297"/>
    </row>
    <row r="14" spans="1:20" ht="13.8" x14ac:dyDescent="0.25">
      <c r="A14" s="30"/>
      <c r="B14" s="31"/>
      <c r="C14" s="32" t="s">
        <v>95</v>
      </c>
      <c r="D14" s="33">
        <f>SUM(D8:D13)</f>
        <v>82</v>
      </c>
      <c r="E14" s="33"/>
      <c r="F14" s="34"/>
      <c r="G14" s="33">
        <f>SUM(G8:G13)</f>
        <v>0</v>
      </c>
      <c r="H14" s="33"/>
      <c r="I14" s="34"/>
      <c r="J14" s="33">
        <f>SUM(J8:J13)</f>
        <v>0</v>
      </c>
      <c r="K14" s="33"/>
      <c r="L14" s="34"/>
      <c r="M14" s="33">
        <f>SUM(M8:M13)</f>
        <v>0</v>
      </c>
      <c r="N14" s="33"/>
      <c r="O14" s="34"/>
      <c r="P14" s="35">
        <f>SUM(P8:P13)</f>
        <v>82</v>
      </c>
      <c r="Q14" s="34"/>
      <c r="R14" s="36">
        <f>SUM(R8:R13)</f>
        <v>660</v>
      </c>
      <c r="S14" s="179"/>
      <c r="T14" s="299"/>
    </row>
    <row r="15" spans="1:20" ht="14.4" thickBot="1" x14ac:dyDescent="0.3">
      <c r="A15" s="37"/>
      <c r="B15" s="38"/>
      <c r="C15" s="39" t="s">
        <v>96</v>
      </c>
      <c r="D15" s="40"/>
      <c r="E15" s="41">
        <f>SUM(E8:E13)</f>
        <v>22</v>
      </c>
      <c r="F15" s="40"/>
      <c r="G15" s="40"/>
      <c r="H15" s="41">
        <f>SUM(H8:H13)</f>
        <v>0</v>
      </c>
      <c r="I15" s="40"/>
      <c r="J15" s="40"/>
      <c r="K15" s="41">
        <f>SUM(K8:K13)</f>
        <v>0</v>
      </c>
      <c r="L15" s="40"/>
      <c r="M15" s="40"/>
      <c r="N15" s="41">
        <f>SUM(N8:N13)</f>
        <v>0</v>
      </c>
      <c r="O15" s="40"/>
      <c r="P15" s="42"/>
      <c r="Q15" s="43">
        <f>SUM(Q8:Q13)</f>
        <v>22</v>
      </c>
      <c r="R15" s="44"/>
      <c r="S15" s="181"/>
      <c r="T15" s="300"/>
    </row>
    <row r="16" spans="1:20" ht="13.8" x14ac:dyDescent="0.25">
      <c r="A16" s="45" t="s">
        <v>75</v>
      </c>
      <c r="B16" s="46"/>
      <c r="C16" s="47" t="s">
        <v>97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  <c r="Q16" s="48"/>
      <c r="R16" s="48"/>
      <c r="S16" s="182"/>
      <c r="T16" s="301"/>
    </row>
    <row r="17" spans="1:20" ht="13.8" x14ac:dyDescent="0.25">
      <c r="A17" s="50" t="s">
        <v>14</v>
      </c>
      <c r="B17" s="12" t="s">
        <v>81</v>
      </c>
      <c r="C17" s="13" t="s">
        <v>57</v>
      </c>
      <c r="D17" s="12">
        <v>6</v>
      </c>
      <c r="E17" s="14">
        <v>2</v>
      </c>
      <c r="F17" s="15" t="s">
        <v>51</v>
      </c>
      <c r="G17" s="51"/>
      <c r="H17" s="51"/>
      <c r="I17" s="51"/>
      <c r="J17" s="51"/>
      <c r="K17" s="51"/>
      <c r="L17" s="51"/>
      <c r="M17" s="51"/>
      <c r="N17" s="51"/>
      <c r="O17" s="51"/>
      <c r="P17" s="19">
        <f t="shared" ref="P17:Q19" si="2">D17+G17+J17+M17</f>
        <v>6</v>
      </c>
      <c r="Q17" s="20">
        <f t="shared" si="2"/>
        <v>2</v>
      </c>
      <c r="R17" s="19">
        <f>Q17*30</f>
        <v>60</v>
      </c>
      <c r="S17" s="21" t="s">
        <v>98</v>
      </c>
      <c r="T17" s="296" t="s">
        <v>98</v>
      </c>
    </row>
    <row r="18" spans="1:20" ht="13.8" x14ac:dyDescent="0.25">
      <c r="A18" s="52" t="s">
        <v>16</v>
      </c>
      <c r="B18" s="22" t="s">
        <v>81</v>
      </c>
      <c r="C18" s="23" t="s">
        <v>17</v>
      </c>
      <c r="D18" s="22">
        <v>16</v>
      </c>
      <c r="E18" s="24">
        <v>4</v>
      </c>
      <c r="F18" s="25" t="s">
        <v>50</v>
      </c>
      <c r="G18" s="51"/>
      <c r="H18" s="51"/>
      <c r="I18" s="51"/>
      <c r="J18" s="51"/>
      <c r="K18" s="51"/>
      <c r="L18" s="51"/>
      <c r="M18" s="51"/>
      <c r="N18" s="51"/>
      <c r="O18" s="51"/>
      <c r="P18" s="19">
        <f t="shared" si="2"/>
        <v>16</v>
      </c>
      <c r="Q18" s="20">
        <f t="shared" si="2"/>
        <v>4</v>
      </c>
      <c r="R18" s="19">
        <f>Q18*30</f>
        <v>120</v>
      </c>
      <c r="S18" s="21" t="s">
        <v>99</v>
      </c>
      <c r="T18" s="296" t="s">
        <v>99</v>
      </c>
    </row>
    <row r="19" spans="1:20" ht="13.8" x14ac:dyDescent="0.25">
      <c r="A19" s="52" t="s">
        <v>19</v>
      </c>
      <c r="B19" s="53" t="s">
        <v>81</v>
      </c>
      <c r="C19" s="54" t="s">
        <v>58</v>
      </c>
      <c r="D19" s="22">
        <v>6</v>
      </c>
      <c r="E19" s="24">
        <v>2</v>
      </c>
      <c r="F19" s="25" t="s">
        <v>51</v>
      </c>
      <c r="G19" s="51"/>
      <c r="H19" s="51"/>
      <c r="I19" s="51"/>
      <c r="J19" s="51"/>
      <c r="K19" s="51"/>
      <c r="L19" s="51"/>
      <c r="M19" s="51"/>
      <c r="N19" s="51"/>
      <c r="O19" s="51"/>
      <c r="P19" s="19">
        <f t="shared" si="2"/>
        <v>6</v>
      </c>
      <c r="Q19" s="20">
        <f t="shared" si="2"/>
        <v>2</v>
      </c>
      <c r="R19" s="19">
        <f>Q19*30</f>
        <v>60</v>
      </c>
      <c r="S19" s="21" t="s">
        <v>100</v>
      </c>
      <c r="T19" s="296" t="s">
        <v>100</v>
      </c>
    </row>
    <row r="20" spans="1:20" ht="13.8" x14ac:dyDescent="0.25">
      <c r="A20" s="261" t="s">
        <v>187</v>
      </c>
      <c r="B20" s="271" t="s">
        <v>81</v>
      </c>
      <c r="C20" s="263" t="s">
        <v>101</v>
      </c>
      <c r="D20" s="262"/>
      <c r="E20" s="264"/>
      <c r="F20" s="265"/>
      <c r="G20" s="274">
        <v>11</v>
      </c>
      <c r="H20" s="274">
        <v>3</v>
      </c>
      <c r="I20" s="274" t="s">
        <v>102</v>
      </c>
      <c r="J20" s="268"/>
      <c r="K20" s="268"/>
      <c r="L20" s="268"/>
      <c r="M20" s="268"/>
      <c r="N20" s="268"/>
      <c r="O20" s="268"/>
      <c r="P20" s="269">
        <f>D20+G20+J20+M20</f>
        <v>11</v>
      </c>
      <c r="Q20" s="270">
        <f>E20+H20+K20+N20</f>
        <v>3</v>
      </c>
      <c r="R20" s="269">
        <f>Q20*30</f>
        <v>90</v>
      </c>
      <c r="S20" s="260" t="s">
        <v>103</v>
      </c>
      <c r="T20" s="297" t="s">
        <v>103</v>
      </c>
    </row>
    <row r="21" spans="1:20" ht="13.8" x14ac:dyDescent="0.25">
      <c r="A21" s="30"/>
      <c r="B21" s="31"/>
      <c r="C21" s="32" t="s">
        <v>104</v>
      </c>
      <c r="D21" s="55">
        <f>SUM(D17:D20)</f>
        <v>28</v>
      </c>
      <c r="E21" s="34"/>
      <c r="F21" s="31"/>
      <c r="G21" s="55">
        <f>SUM(G17:G20)</f>
        <v>11</v>
      </c>
      <c r="H21" s="34"/>
      <c r="I21" s="31"/>
      <c r="J21" s="55">
        <f>SUM(J17:J20)</f>
        <v>0</v>
      </c>
      <c r="K21" s="34"/>
      <c r="L21" s="31"/>
      <c r="M21" s="55">
        <f>SUM(M17:M20)</f>
        <v>0</v>
      </c>
      <c r="N21" s="34"/>
      <c r="O21" s="31"/>
      <c r="P21" s="33">
        <f>SUM(P17:P20)</f>
        <v>39</v>
      </c>
      <c r="Q21" s="34"/>
      <c r="R21" s="35">
        <f>SUM(R17:R20)</f>
        <v>330</v>
      </c>
      <c r="S21" s="179"/>
      <c r="T21" s="299"/>
    </row>
    <row r="22" spans="1:20" ht="14.4" thickBot="1" x14ac:dyDescent="0.3">
      <c r="A22" s="37"/>
      <c r="B22" s="38"/>
      <c r="C22" s="39" t="s">
        <v>105</v>
      </c>
      <c r="D22" s="40"/>
      <c r="E22" s="57">
        <f>SUM(E17:E20)</f>
        <v>8</v>
      </c>
      <c r="F22" s="38"/>
      <c r="G22" s="40"/>
      <c r="H22" s="57">
        <f>SUM(H17:H20)</f>
        <v>3</v>
      </c>
      <c r="I22" s="38"/>
      <c r="J22" s="40"/>
      <c r="K22" s="57">
        <f>SUM(K17:K20)</f>
        <v>0</v>
      </c>
      <c r="L22" s="38"/>
      <c r="M22" s="40"/>
      <c r="N22" s="57">
        <f>SUM(N17:N20)</f>
        <v>0</v>
      </c>
      <c r="O22" s="38"/>
      <c r="P22" s="42"/>
      <c r="Q22" s="41">
        <f>SUM(Q17:Q20)</f>
        <v>11</v>
      </c>
      <c r="R22" s="40"/>
      <c r="S22" s="181"/>
      <c r="T22" s="300"/>
    </row>
    <row r="23" spans="1:20" ht="13.8" x14ac:dyDescent="0.25">
      <c r="A23" s="58"/>
      <c r="B23" s="59"/>
      <c r="C23" s="357" t="s">
        <v>106</v>
      </c>
      <c r="D23" s="60">
        <f>D14+D21</f>
        <v>110</v>
      </c>
      <c r="E23" s="61"/>
      <c r="F23" s="62"/>
      <c r="G23" s="60">
        <f>G14+G21</f>
        <v>11</v>
      </c>
      <c r="H23" s="61"/>
      <c r="I23" s="62"/>
      <c r="J23" s="60">
        <f>J14+J21</f>
        <v>0</v>
      </c>
      <c r="K23" s="61"/>
      <c r="L23" s="62"/>
      <c r="M23" s="60">
        <f>M14+M21</f>
        <v>0</v>
      </c>
      <c r="N23" s="61"/>
      <c r="O23" s="62"/>
      <c r="P23" s="60">
        <f>P14+P21</f>
        <v>121</v>
      </c>
      <c r="Q23" s="61"/>
      <c r="R23" s="60">
        <f>R14+R21</f>
        <v>990</v>
      </c>
      <c r="S23" s="183"/>
      <c r="T23" s="302"/>
    </row>
    <row r="24" spans="1:20" ht="14.4" thickBot="1" x14ac:dyDescent="0.3">
      <c r="A24" s="64"/>
      <c r="B24" s="65"/>
      <c r="C24" s="358"/>
      <c r="D24" s="40"/>
      <c r="E24" s="41">
        <f>E15+E22</f>
        <v>30</v>
      </c>
      <c r="F24" s="38"/>
      <c r="G24" s="40"/>
      <c r="H24" s="41">
        <f>H15+H22</f>
        <v>3</v>
      </c>
      <c r="I24" s="38"/>
      <c r="J24" s="40"/>
      <c r="K24" s="41">
        <f>K15+K22</f>
        <v>0</v>
      </c>
      <c r="L24" s="38"/>
      <c r="M24" s="40"/>
      <c r="N24" s="41">
        <f>N15+N22</f>
        <v>0</v>
      </c>
      <c r="O24" s="38"/>
      <c r="P24" s="40"/>
      <c r="Q24" s="41">
        <f>Q15+Q22</f>
        <v>33</v>
      </c>
      <c r="R24" s="40"/>
      <c r="S24" s="181"/>
      <c r="T24" s="300"/>
    </row>
    <row r="25" spans="1:20" ht="13.8" x14ac:dyDescent="0.25">
      <c r="A25" s="45" t="s">
        <v>76</v>
      </c>
      <c r="B25" s="48"/>
      <c r="C25" s="47" t="s">
        <v>107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182"/>
      <c r="T25" s="301"/>
    </row>
    <row r="26" spans="1:20" ht="13.8" x14ac:dyDescent="0.25">
      <c r="A26" s="52" t="s">
        <v>0</v>
      </c>
      <c r="B26" s="66" t="s">
        <v>81</v>
      </c>
      <c r="C26" s="67" t="s">
        <v>53</v>
      </c>
      <c r="D26" s="68"/>
      <c r="E26" s="68"/>
      <c r="F26" s="68"/>
      <c r="G26" s="68">
        <v>7</v>
      </c>
      <c r="H26" s="68">
        <v>2</v>
      </c>
      <c r="I26" s="68" t="s">
        <v>51</v>
      </c>
      <c r="J26" s="68"/>
      <c r="K26" s="68"/>
      <c r="L26" s="68"/>
      <c r="M26" s="68"/>
      <c r="N26" s="68"/>
      <c r="O26" s="68"/>
      <c r="P26" s="19">
        <f t="shared" ref="P26:Q31" si="3">D26+G26+J26+M26</f>
        <v>7</v>
      </c>
      <c r="Q26" s="20">
        <f>E26+H26+K26+N26</f>
        <v>2</v>
      </c>
      <c r="R26" s="19">
        <f t="shared" ref="R26:R31" si="4">Q26*30</f>
        <v>60</v>
      </c>
      <c r="S26" s="21" t="s">
        <v>108</v>
      </c>
      <c r="T26" s="296" t="s">
        <v>108</v>
      </c>
    </row>
    <row r="27" spans="1:20" ht="13.8" x14ac:dyDescent="0.25">
      <c r="A27" s="52" t="s">
        <v>3</v>
      </c>
      <c r="B27" s="66" t="s">
        <v>81</v>
      </c>
      <c r="C27" s="67" t="s">
        <v>109</v>
      </c>
      <c r="D27" s="68"/>
      <c r="E27" s="68"/>
      <c r="F27" s="68"/>
      <c r="G27" s="68">
        <v>11</v>
      </c>
      <c r="H27" s="68">
        <v>3</v>
      </c>
      <c r="I27" s="68" t="s">
        <v>50</v>
      </c>
      <c r="J27" s="68"/>
      <c r="K27" s="68"/>
      <c r="L27" s="68"/>
      <c r="M27" s="68"/>
      <c r="N27" s="68"/>
      <c r="O27" s="68"/>
      <c r="P27" s="19">
        <f t="shared" si="3"/>
        <v>11</v>
      </c>
      <c r="Q27" s="20">
        <f t="shared" si="3"/>
        <v>3</v>
      </c>
      <c r="R27" s="19">
        <f t="shared" si="4"/>
        <v>90</v>
      </c>
      <c r="S27" s="21" t="s">
        <v>108</v>
      </c>
      <c r="T27" s="296" t="s">
        <v>108</v>
      </c>
    </row>
    <row r="28" spans="1:20" ht="13.8" x14ac:dyDescent="0.25">
      <c r="A28" s="261" t="s">
        <v>186</v>
      </c>
      <c r="B28" s="279" t="s">
        <v>81</v>
      </c>
      <c r="C28" s="280" t="s">
        <v>110</v>
      </c>
      <c r="D28" s="281"/>
      <c r="E28" s="281"/>
      <c r="F28" s="281"/>
      <c r="G28" s="281">
        <v>7</v>
      </c>
      <c r="H28" s="281">
        <v>2</v>
      </c>
      <c r="I28" s="281" t="s">
        <v>51</v>
      </c>
      <c r="J28" s="281"/>
      <c r="K28" s="281"/>
      <c r="L28" s="281"/>
      <c r="M28" s="281"/>
      <c r="N28" s="281"/>
      <c r="O28" s="281"/>
      <c r="P28" s="269">
        <f t="shared" si="3"/>
        <v>7</v>
      </c>
      <c r="Q28" s="270">
        <f t="shared" si="3"/>
        <v>2</v>
      </c>
      <c r="R28" s="269">
        <f t="shared" si="4"/>
        <v>60</v>
      </c>
      <c r="S28" s="260" t="s">
        <v>111</v>
      </c>
      <c r="T28" s="297" t="s">
        <v>111</v>
      </c>
    </row>
    <row r="29" spans="1:20" ht="13.8" x14ac:dyDescent="0.25">
      <c r="A29" s="261" t="s">
        <v>189</v>
      </c>
      <c r="B29" s="279" t="s">
        <v>81</v>
      </c>
      <c r="C29" s="282" t="s">
        <v>112</v>
      </c>
      <c r="D29" s="281"/>
      <c r="E29" s="281"/>
      <c r="F29" s="281"/>
      <c r="G29" s="281">
        <v>15</v>
      </c>
      <c r="H29" s="281">
        <v>4</v>
      </c>
      <c r="I29" s="281" t="s">
        <v>102</v>
      </c>
      <c r="J29" s="281"/>
      <c r="K29" s="281"/>
      <c r="L29" s="281"/>
      <c r="M29" s="281"/>
      <c r="N29" s="281"/>
      <c r="O29" s="281"/>
      <c r="P29" s="269">
        <f t="shared" si="3"/>
        <v>15</v>
      </c>
      <c r="Q29" s="270">
        <f t="shared" si="3"/>
        <v>4</v>
      </c>
      <c r="R29" s="269">
        <f t="shared" si="4"/>
        <v>120</v>
      </c>
      <c r="S29" s="260" t="s">
        <v>113</v>
      </c>
      <c r="T29" s="297" t="s">
        <v>113</v>
      </c>
    </row>
    <row r="30" spans="1:20" ht="13.8" x14ac:dyDescent="0.25">
      <c r="A30" s="52" t="s">
        <v>11</v>
      </c>
      <c r="B30" s="66" t="s">
        <v>81</v>
      </c>
      <c r="C30" s="67" t="s">
        <v>114</v>
      </c>
      <c r="D30" s="71"/>
      <c r="E30" s="71"/>
      <c r="F30" s="71"/>
      <c r="G30" s="71">
        <v>6</v>
      </c>
      <c r="H30" s="71">
        <v>2</v>
      </c>
      <c r="I30" s="71" t="s">
        <v>51</v>
      </c>
      <c r="J30" s="71"/>
      <c r="K30" s="71"/>
      <c r="L30" s="71"/>
      <c r="M30" s="71"/>
      <c r="N30" s="71"/>
      <c r="O30" s="71"/>
      <c r="P30" s="19">
        <f t="shared" si="3"/>
        <v>6</v>
      </c>
      <c r="Q30" s="20">
        <f t="shared" si="3"/>
        <v>2</v>
      </c>
      <c r="R30" s="19">
        <f t="shared" si="4"/>
        <v>60</v>
      </c>
      <c r="S30" s="21" t="s">
        <v>88</v>
      </c>
      <c r="T30" s="297" t="s">
        <v>115</v>
      </c>
    </row>
    <row r="31" spans="1:20" ht="13.8" x14ac:dyDescent="0.25">
      <c r="A31" s="52" t="s">
        <v>13</v>
      </c>
      <c r="B31" s="66" t="s">
        <v>81</v>
      </c>
      <c r="C31" s="67" t="s">
        <v>116</v>
      </c>
      <c r="D31" s="71"/>
      <c r="E31" s="71"/>
      <c r="F31" s="71"/>
      <c r="G31" s="71">
        <v>15</v>
      </c>
      <c r="H31" s="71">
        <v>4</v>
      </c>
      <c r="I31" s="71" t="s">
        <v>50</v>
      </c>
      <c r="J31" s="71"/>
      <c r="K31" s="71"/>
      <c r="L31" s="71"/>
      <c r="M31" s="71"/>
      <c r="N31" s="71"/>
      <c r="O31" s="71"/>
      <c r="P31" s="19">
        <f t="shared" si="3"/>
        <v>15</v>
      </c>
      <c r="Q31" s="20">
        <f t="shared" si="3"/>
        <v>4</v>
      </c>
      <c r="R31" s="19">
        <f t="shared" si="4"/>
        <v>120</v>
      </c>
      <c r="S31" s="21" t="s">
        <v>92</v>
      </c>
      <c r="T31" s="296" t="s">
        <v>92</v>
      </c>
    </row>
    <row r="32" spans="1:20" ht="13.8" x14ac:dyDescent="0.25">
      <c r="A32" s="193"/>
      <c r="B32" s="194"/>
      <c r="C32" s="211" t="s">
        <v>154</v>
      </c>
      <c r="D32" s="195">
        <f>SUM(D26:D31)</f>
        <v>0</v>
      </c>
      <c r="E32" s="195"/>
      <c r="F32" s="196"/>
      <c r="G32" s="195">
        <f>SUM(G26:G31)</f>
        <v>61</v>
      </c>
      <c r="H32" s="195"/>
      <c r="I32" s="196"/>
      <c r="J32" s="195">
        <f>SUM(J26:J31)</f>
        <v>0</v>
      </c>
      <c r="K32" s="195"/>
      <c r="L32" s="196"/>
      <c r="M32" s="195">
        <f>SUM(M26:M31)</f>
        <v>0</v>
      </c>
      <c r="N32" s="196"/>
      <c r="O32" s="196"/>
      <c r="P32" s="55">
        <f>SUM(P26:P31)</f>
        <v>61</v>
      </c>
      <c r="Q32" s="56"/>
      <c r="R32" s="56">
        <f>SUM(R26:R31)</f>
        <v>510</v>
      </c>
      <c r="S32" s="179"/>
      <c r="T32" s="299"/>
    </row>
    <row r="33" spans="1:20" ht="14.4" thickBot="1" x14ac:dyDescent="0.3">
      <c r="A33" s="202"/>
      <c r="B33" s="203"/>
      <c r="C33" s="212" t="s">
        <v>155</v>
      </c>
      <c r="D33" s="204"/>
      <c r="E33" s="204">
        <f>SUM(E26:E31)</f>
        <v>0</v>
      </c>
      <c r="F33" s="205"/>
      <c r="G33" s="204"/>
      <c r="H33" s="204">
        <f>SUM(H26:H31)</f>
        <v>17</v>
      </c>
      <c r="I33" s="205"/>
      <c r="J33" s="204"/>
      <c r="K33" s="204">
        <f>SUM(K26:K31)</f>
        <v>0</v>
      </c>
      <c r="L33" s="205"/>
      <c r="M33" s="205"/>
      <c r="N33" s="204">
        <f>SUM(N26:N31)</f>
        <v>0</v>
      </c>
      <c r="O33" s="205"/>
      <c r="P33" s="38"/>
      <c r="Q33" s="42">
        <f>SUM(Q26:Q31)</f>
        <v>17</v>
      </c>
      <c r="R33" s="42"/>
      <c r="S33" s="181"/>
      <c r="T33" s="300"/>
    </row>
    <row r="34" spans="1:20" ht="13.8" x14ac:dyDescent="0.25">
      <c r="A34" s="213" t="s">
        <v>77</v>
      </c>
      <c r="B34" s="214"/>
      <c r="C34" s="215" t="s">
        <v>117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48"/>
      <c r="Q34" s="48"/>
      <c r="R34" s="48"/>
      <c r="S34" s="182"/>
      <c r="T34" s="301"/>
    </row>
    <row r="35" spans="1:20" ht="13.8" x14ac:dyDescent="0.25">
      <c r="A35" s="184" t="s">
        <v>18</v>
      </c>
      <c r="B35" s="78" t="s">
        <v>82</v>
      </c>
      <c r="C35" s="79" t="s">
        <v>118</v>
      </c>
      <c r="D35" s="189"/>
      <c r="E35" s="189"/>
      <c r="F35" s="189"/>
      <c r="G35" s="68">
        <v>38</v>
      </c>
      <c r="H35" s="68">
        <v>10</v>
      </c>
      <c r="I35" s="68" t="s">
        <v>102</v>
      </c>
      <c r="J35" s="68"/>
      <c r="K35" s="68"/>
      <c r="L35" s="68"/>
      <c r="M35" s="68"/>
      <c r="N35" s="68"/>
      <c r="O35" s="68"/>
      <c r="P35" s="19">
        <f t="shared" ref="P35:Q41" si="5">D35+G35+J35+M35</f>
        <v>38</v>
      </c>
      <c r="Q35" s="20">
        <f t="shared" si="5"/>
        <v>10</v>
      </c>
      <c r="R35" s="19">
        <f t="shared" ref="R35:R41" si="6">Q35*30</f>
        <v>300</v>
      </c>
      <c r="S35" s="185" t="s">
        <v>108</v>
      </c>
      <c r="T35" s="304" t="s">
        <v>108</v>
      </c>
    </row>
    <row r="36" spans="1:20" ht="13.8" x14ac:dyDescent="0.25">
      <c r="A36" s="184" t="s">
        <v>2</v>
      </c>
      <c r="B36" s="78" t="s">
        <v>82</v>
      </c>
      <c r="C36" s="79" t="s">
        <v>120</v>
      </c>
      <c r="D36" s="189"/>
      <c r="E36" s="189"/>
      <c r="F36" s="189"/>
      <c r="G36" s="192"/>
      <c r="H36" s="68"/>
      <c r="I36" s="68"/>
      <c r="J36" s="68">
        <v>18</v>
      </c>
      <c r="K36" s="68">
        <v>5</v>
      </c>
      <c r="L36" s="68" t="s">
        <v>102</v>
      </c>
      <c r="M36" s="68"/>
      <c r="N36" s="68"/>
      <c r="O36" s="68"/>
      <c r="P36" s="19">
        <f t="shared" si="5"/>
        <v>18</v>
      </c>
      <c r="Q36" s="20">
        <f t="shared" si="5"/>
        <v>5</v>
      </c>
      <c r="R36" s="19">
        <f t="shared" si="6"/>
        <v>150</v>
      </c>
      <c r="S36" s="200" t="s">
        <v>108</v>
      </c>
      <c r="T36" s="304" t="s">
        <v>108</v>
      </c>
    </row>
    <row r="37" spans="1:20" ht="13.8" x14ac:dyDescent="0.25">
      <c r="A37" s="184" t="s">
        <v>6</v>
      </c>
      <c r="B37" s="78" t="s">
        <v>82</v>
      </c>
      <c r="C37" s="79" t="s">
        <v>8</v>
      </c>
      <c r="D37" s="68"/>
      <c r="E37" s="68"/>
      <c r="F37" s="68"/>
      <c r="G37" s="68"/>
      <c r="H37" s="68"/>
      <c r="I37" s="68"/>
      <c r="J37" s="68">
        <v>17</v>
      </c>
      <c r="K37" s="68">
        <v>5</v>
      </c>
      <c r="L37" s="68" t="s">
        <v>51</v>
      </c>
      <c r="M37" s="68"/>
      <c r="N37" s="68"/>
      <c r="O37" s="68"/>
      <c r="P37" s="19">
        <f t="shared" si="5"/>
        <v>17</v>
      </c>
      <c r="Q37" s="20">
        <f t="shared" si="5"/>
        <v>5</v>
      </c>
      <c r="R37" s="19">
        <f t="shared" si="6"/>
        <v>150</v>
      </c>
      <c r="S37" s="200" t="s">
        <v>88</v>
      </c>
      <c r="T37" s="304" t="s">
        <v>88</v>
      </c>
    </row>
    <row r="38" spans="1:20" ht="13.8" x14ac:dyDescent="0.25">
      <c r="A38" s="293" t="s">
        <v>190</v>
      </c>
      <c r="B38" s="283" t="s">
        <v>82</v>
      </c>
      <c r="C38" s="284" t="s">
        <v>143</v>
      </c>
      <c r="D38" s="281"/>
      <c r="E38" s="281"/>
      <c r="F38" s="281"/>
      <c r="G38" s="281"/>
      <c r="H38" s="281"/>
      <c r="I38" s="281"/>
      <c r="J38" s="281">
        <v>38</v>
      </c>
      <c r="K38" s="281">
        <v>10</v>
      </c>
      <c r="L38" s="281" t="s">
        <v>102</v>
      </c>
      <c r="M38" s="281"/>
      <c r="N38" s="281"/>
      <c r="O38" s="281"/>
      <c r="P38" s="269">
        <f t="shared" si="5"/>
        <v>38</v>
      </c>
      <c r="Q38" s="270">
        <f t="shared" si="5"/>
        <v>10</v>
      </c>
      <c r="R38" s="269">
        <f t="shared" si="6"/>
        <v>300</v>
      </c>
      <c r="S38" s="292" t="s">
        <v>103</v>
      </c>
      <c r="T38" s="303" t="s">
        <v>103</v>
      </c>
    </row>
    <row r="39" spans="1:20" ht="13.8" x14ac:dyDescent="0.25">
      <c r="A39" s="52" t="s">
        <v>30</v>
      </c>
      <c r="B39" s="78" t="s">
        <v>82</v>
      </c>
      <c r="C39" s="79" t="s">
        <v>151</v>
      </c>
      <c r="D39" s="68"/>
      <c r="E39" s="68"/>
      <c r="F39" s="68"/>
      <c r="G39" s="68"/>
      <c r="H39" s="68"/>
      <c r="I39" s="68"/>
      <c r="J39" s="68">
        <v>15</v>
      </c>
      <c r="K39" s="68">
        <v>4</v>
      </c>
      <c r="L39" s="68" t="s">
        <v>51</v>
      </c>
      <c r="M39" s="68"/>
      <c r="N39" s="68"/>
      <c r="O39" s="68"/>
      <c r="P39" s="19">
        <f t="shared" si="5"/>
        <v>15</v>
      </c>
      <c r="Q39" s="20">
        <f t="shared" si="5"/>
        <v>4</v>
      </c>
      <c r="R39" s="19">
        <f t="shared" si="6"/>
        <v>120</v>
      </c>
      <c r="S39" s="185" t="s">
        <v>86</v>
      </c>
      <c r="T39" s="304"/>
    </row>
    <row r="40" spans="1:20" ht="13.8" x14ac:dyDescent="0.25">
      <c r="A40" s="52" t="s">
        <v>27</v>
      </c>
      <c r="B40" s="78" t="s">
        <v>82</v>
      </c>
      <c r="C40" s="79" t="s">
        <v>60</v>
      </c>
      <c r="D40" s="68"/>
      <c r="E40" s="68"/>
      <c r="F40" s="68"/>
      <c r="G40" s="68"/>
      <c r="H40" s="68"/>
      <c r="I40" s="68"/>
      <c r="J40" s="68">
        <v>7</v>
      </c>
      <c r="K40" s="68">
        <v>2</v>
      </c>
      <c r="L40" s="68" t="s">
        <v>50</v>
      </c>
      <c r="M40" s="68"/>
      <c r="N40" s="68"/>
      <c r="O40" s="68"/>
      <c r="P40" s="19">
        <f t="shared" si="5"/>
        <v>7</v>
      </c>
      <c r="Q40" s="20">
        <f t="shared" si="5"/>
        <v>2</v>
      </c>
      <c r="R40" s="19">
        <f t="shared" si="6"/>
        <v>60</v>
      </c>
      <c r="S40" s="285" t="s">
        <v>147</v>
      </c>
      <c r="T40" s="305" t="s">
        <v>86</v>
      </c>
    </row>
    <row r="41" spans="1:20" ht="13.8" x14ac:dyDescent="0.25">
      <c r="A41" s="186" t="s">
        <v>28</v>
      </c>
      <c r="B41" s="187" t="s">
        <v>82</v>
      </c>
      <c r="C41" s="114" t="s">
        <v>29</v>
      </c>
      <c r="D41" s="68"/>
      <c r="E41" s="68"/>
      <c r="F41" s="68"/>
      <c r="G41" s="68"/>
      <c r="H41" s="68"/>
      <c r="I41" s="68"/>
      <c r="J41" s="68">
        <v>15</v>
      </c>
      <c r="K41" s="68">
        <v>4</v>
      </c>
      <c r="L41" s="68" t="s">
        <v>50</v>
      </c>
      <c r="M41" s="68"/>
      <c r="N41" s="68"/>
      <c r="O41" s="68"/>
      <c r="P41" s="19">
        <f t="shared" si="5"/>
        <v>15</v>
      </c>
      <c r="Q41" s="20">
        <f t="shared" si="5"/>
        <v>4</v>
      </c>
      <c r="R41" s="19">
        <f t="shared" si="6"/>
        <v>120</v>
      </c>
      <c r="S41" s="185" t="s">
        <v>86</v>
      </c>
      <c r="T41" s="304" t="s">
        <v>86</v>
      </c>
    </row>
    <row r="42" spans="1:20" ht="13.8" x14ac:dyDescent="0.25">
      <c r="A42" s="227"/>
      <c r="B42" s="31"/>
      <c r="C42" s="32" t="s">
        <v>178</v>
      </c>
      <c r="D42" s="55">
        <f>SUM(D35:D41)</f>
        <v>0</v>
      </c>
      <c r="E42" s="55"/>
      <c r="F42" s="74"/>
      <c r="G42" s="55">
        <f>SUM(G35:G41)</f>
        <v>38</v>
      </c>
      <c r="H42" s="55"/>
      <c r="I42" s="74"/>
      <c r="J42" s="55">
        <f>SUM(J35:J41)</f>
        <v>110</v>
      </c>
      <c r="K42" s="55"/>
      <c r="L42" s="74"/>
      <c r="M42" s="55">
        <f>SUM(M35:M41)</f>
        <v>0</v>
      </c>
      <c r="N42" s="55"/>
      <c r="O42" s="74"/>
      <c r="P42" s="33">
        <f>SUM(P35:P41)</f>
        <v>148</v>
      </c>
      <c r="Q42" s="56"/>
      <c r="R42" s="35">
        <f>SUM(R35:R41)</f>
        <v>1200</v>
      </c>
      <c r="S42" s="179"/>
      <c r="T42" s="299"/>
    </row>
    <row r="43" spans="1:20" ht="14.4" thickBot="1" x14ac:dyDescent="0.3">
      <c r="A43" s="75"/>
      <c r="B43" s="65"/>
      <c r="C43" s="39" t="s">
        <v>179</v>
      </c>
      <c r="D43" s="57"/>
      <c r="E43" s="57">
        <f>SUM(E35:E41)</f>
        <v>0</v>
      </c>
      <c r="F43" s="76"/>
      <c r="G43" s="57"/>
      <c r="H43" s="57">
        <f>SUM(H35:H41)</f>
        <v>10</v>
      </c>
      <c r="I43" s="76"/>
      <c r="J43" s="57"/>
      <c r="K43" s="57">
        <f>SUM(K35:K41)</f>
        <v>30</v>
      </c>
      <c r="L43" s="76"/>
      <c r="M43" s="57"/>
      <c r="N43" s="57">
        <f>SUM(N35:N41)</f>
        <v>0</v>
      </c>
      <c r="O43" s="76"/>
      <c r="P43" s="38"/>
      <c r="Q43" s="57">
        <f>SUM(Q35:Q41)</f>
        <v>40</v>
      </c>
      <c r="R43" s="42"/>
      <c r="S43" s="181"/>
      <c r="T43" s="300"/>
    </row>
    <row r="44" spans="1:20" ht="13.8" x14ac:dyDescent="0.25">
      <c r="A44" s="80"/>
      <c r="B44" s="81" t="s">
        <v>50</v>
      </c>
      <c r="C44" s="82" t="s">
        <v>4</v>
      </c>
      <c r="D44" s="81"/>
      <c r="E44" s="81"/>
      <c r="F44" s="81"/>
      <c r="G44" s="81"/>
      <c r="H44" s="81"/>
      <c r="I44" s="81"/>
      <c r="J44" s="81"/>
      <c r="K44" s="81"/>
      <c r="L44" s="81"/>
      <c r="M44" s="81">
        <v>36</v>
      </c>
      <c r="N44" s="81">
        <v>10</v>
      </c>
      <c r="O44" s="83"/>
      <c r="P44" s="19">
        <f>D44+G44+J44+M44</f>
        <v>36</v>
      </c>
      <c r="Q44" s="85">
        <f>E44+H44+K44+N44</f>
        <v>10</v>
      </c>
      <c r="R44" s="84">
        <f>Q44*30</f>
        <v>300</v>
      </c>
      <c r="S44" s="208"/>
      <c r="T44" s="307"/>
    </row>
    <row r="45" spans="1:20" ht="14.4" thickBot="1" x14ac:dyDescent="0.3">
      <c r="A45" s="86"/>
      <c r="B45" s="69" t="s">
        <v>82</v>
      </c>
      <c r="C45" s="87" t="s">
        <v>124</v>
      </c>
      <c r="D45" s="88"/>
      <c r="E45" s="88"/>
      <c r="F45" s="69"/>
      <c r="G45" s="88"/>
      <c r="H45" s="88"/>
      <c r="I45" s="69"/>
      <c r="J45" s="88"/>
      <c r="K45" s="88"/>
      <c r="L45" s="69"/>
      <c r="M45" s="89">
        <v>74</v>
      </c>
      <c r="N45" s="69">
        <v>20</v>
      </c>
      <c r="O45" s="90"/>
      <c r="P45" s="19">
        <f>D45+G45+J45+M45</f>
        <v>74</v>
      </c>
      <c r="Q45" s="20">
        <f>E45+H45+K45+N45</f>
        <v>20</v>
      </c>
      <c r="R45" s="19">
        <f>Q45*30</f>
        <v>600</v>
      </c>
      <c r="S45" s="218"/>
      <c r="T45" s="308"/>
    </row>
    <row r="46" spans="1:20" ht="16.2" thickBot="1" x14ac:dyDescent="0.35">
      <c r="A46" s="58"/>
      <c r="B46" s="59"/>
      <c r="C46" s="91" t="s">
        <v>125</v>
      </c>
      <c r="D46" s="92">
        <f>D23+D32+D42</f>
        <v>110</v>
      </c>
      <c r="E46" s="93"/>
      <c r="F46" s="93"/>
      <c r="G46" s="92">
        <f>G23+G32+G42</f>
        <v>110</v>
      </c>
      <c r="H46" s="93"/>
      <c r="I46" s="93"/>
      <c r="J46" s="92">
        <f>J23+J32+J42</f>
        <v>110</v>
      </c>
      <c r="K46" s="93"/>
      <c r="L46" s="93"/>
      <c r="M46" s="92">
        <f>M23+M32+M42+M44+M45</f>
        <v>110</v>
      </c>
      <c r="N46" s="93"/>
      <c r="O46" s="93"/>
      <c r="P46" s="92">
        <f>P23+P32+P42+P44+P45</f>
        <v>440</v>
      </c>
      <c r="Q46" s="92"/>
      <c r="R46" s="92">
        <f>R23+R32+R42+R44+R45</f>
        <v>3600</v>
      </c>
      <c r="S46" s="181"/>
      <c r="T46" s="300"/>
    </row>
    <row r="47" spans="1:20" ht="16.2" thickBot="1" x14ac:dyDescent="0.35">
      <c r="A47" s="94"/>
      <c r="B47" s="95"/>
      <c r="C47" s="96" t="s">
        <v>126</v>
      </c>
      <c r="D47" s="97"/>
      <c r="E47" s="98">
        <f>E24+E33+E43</f>
        <v>30</v>
      </c>
      <c r="F47" s="97"/>
      <c r="G47" s="97"/>
      <c r="H47" s="98">
        <f>H24+H33+H43</f>
        <v>30</v>
      </c>
      <c r="I47" s="97"/>
      <c r="J47" s="97"/>
      <c r="K47" s="98">
        <f>K24+K33+K43</f>
        <v>30</v>
      </c>
      <c r="L47" s="97"/>
      <c r="M47" s="97"/>
      <c r="N47" s="98">
        <f>N24+N33+N43+N44+N45</f>
        <v>30</v>
      </c>
      <c r="O47" s="97"/>
      <c r="P47" s="59"/>
      <c r="Q47" s="98">
        <f>Q24+Q33+Q43+Q44+Q45</f>
        <v>120</v>
      </c>
      <c r="R47" s="99"/>
      <c r="S47" s="181"/>
      <c r="T47" s="300"/>
    </row>
    <row r="48" spans="1:20" ht="16.2" thickBot="1" x14ac:dyDescent="0.35">
      <c r="A48" s="100"/>
      <c r="B48" s="101"/>
      <c r="C48" s="102"/>
      <c r="D48" s="103"/>
      <c r="E48" s="104"/>
      <c r="F48" s="103"/>
      <c r="G48" s="103"/>
      <c r="H48" s="104"/>
      <c r="I48" s="103"/>
      <c r="J48" s="103"/>
      <c r="K48" s="104"/>
      <c r="L48" s="103"/>
      <c r="M48" s="103"/>
      <c r="N48" s="104"/>
      <c r="O48" s="103"/>
      <c r="P48" s="101"/>
      <c r="Q48" s="104"/>
      <c r="R48" s="105"/>
      <c r="S48" s="209"/>
      <c r="T48" s="209"/>
    </row>
    <row r="49" spans="1:18" ht="15.6" x14ac:dyDescent="0.3">
      <c r="A49" s="106" t="s">
        <v>127</v>
      </c>
      <c r="B49" s="107"/>
      <c r="C49" s="108" t="s">
        <v>128</v>
      </c>
      <c r="D49" s="109"/>
      <c r="E49" s="110"/>
      <c r="F49" s="109"/>
      <c r="G49" s="109"/>
      <c r="H49" s="110"/>
      <c r="I49" s="109"/>
      <c r="J49" s="109"/>
      <c r="K49" s="110"/>
      <c r="L49" s="109"/>
      <c r="M49" s="109"/>
      <c r="N49" s="110"/>
      <c r="O49" s="77"/>
      <c r="P49" s="48"/>
      <c r="Q49" s="107"/>
      <c r="R49" s="111"/>
    </row>
    <row r="50" spans="1:18" ht="15" x14ac:dyDescent="0.25">
      <c r="A50" s="112"/>
      <c r="B50" s="219"/>
      <c r="C50" s="220" t="s">
        <v>129</v>
      </c>
      <c r="D50" s="70"/>
      <c r="E50" s="210"/>
      <c r="F50" s="70"/>
      <c r="G50" s="70"/>
      <c r="H50" s="210"/>
      <c r="I50" s="70"/>
      <c r="J50" s="70"/>
      <c r="K50" s="210"/>
      <c r="L50" s="70"/>
      <c r="M50" s="70"/>
      <c r="N50" s="210"/>
      <c r="O50" s="70"/>
      <c r="P50" s="190">
        <f t="shared" ref="P50:Q54" si="7">D50+G50+J50+M50</f>
        <v>0</v>
      </c>
      <c r="Q50" s="20">
        <f t="shared" si="7"/>
        <v>0</v>
      </c>
      <c r="R50" s="115">
        <f>Q50*30</f>
        <v>0</v>
      </c>
    </row>
    <row r="51" spans="1:18" ht="13.8" x14ac:dyDescent="0.25">
      <c r="A51" s="113"/>
      <c r="B51" s="69"/>
      <c r="C51" s="198" t="s">
        <v>130</v>
      </c>
      <c r="D51" s="88"/>
      <c r="E51" s="88"/>
      <c r="F51" s="69"/>
      <c r="G51" s="88"/>
      <c r="H51" s="88"/>
      <c r="I51" s="69"/>
      <c r="J51" s="88"/>
      <c r="K51" s="88"/>
      <c r="L51" s="69"/>
      <c r="M51" s="69"/>
      <c r="N51" s="88"/>
      <c r="O51" s="69"/>
      <c r="P51" s="190">
        <f t="shared" si="7"/>
        <v>0</v>
      </c>
      <c r="Q51" s="20">
        <f t="shared" si="7"/>
        <v>0</v>
      </c>
      <c r="R51" s="115">
        <f>Q51*30</f>
        <v>0</v>
      </c>
    </row>
    <row r="52" spans="1:18" ht="13.8" x14ac:dyDescent="0.25">
      <c r="A52" s="113"/>
      <c r="B52" s="69"/>
      <c r="C52" s="198" t="s">
        <v>149</v>
      </c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 t="s">
        <v>50</v>
      </c>
      <c r="P52" s="190">
        <f t="shared" si="7"/>
        <v>0</v>
      </c>
      <c r="Q52" s="20">
        <f t="shared" si="7"/>
        <v>0</v>
      </c>
      <c r="R52" s="115">
        <f>Q52*30</f>
        <v>0</v>
      </c>
    </row>
    <row r="53" spans="1:18" ht="15.6" thickBot="1" x14ac:dyDescent="0.3">
      <c r="A53" s="116"/>
      <c r="B53" s="117"/>
      <c r="C53" s="221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222">
        <f t="shared" si="7"/>
        <v>0</v>
      </c>
      <c r="Q53" s="223">
        <f t="shared" si="7"/>
        <v>0</v>
      </c>
      <c r="R53" s="115">
        <f>Q53*30</f>
        <v>0</v>
      </c>
    </row>
    <row r="54" spans="1:18" ht="15.75" customHeight="1" thickBot="1" x14ac:dyDescent="0.3">
      <c r="A54" s="119"/>
      <c r="B54" s="120"/>
      <c r="C54" s="121" t="s">
        <v>131</v>
      </c>
      <c r="D54" s="122">
        <f>SUM(D50:D53)</f>
        <v>0</v>
      </c>
      <c r="E54" s="123"/>
      <c r="F54" s="123"/>
      <c r="G54" s="122">
        <f>SUM(G50:G53)</f>
        <v>0</v>
      </c>
      <c r="H54" s="123"/>
      <c r="I54" s="123"/>
      <c r="J54" s="122">
        <f>SUM(J50:J53)</f>
        <v>0</v>
      </c>
      <c r="K54" s="123"/>
      <c r="L54" s="123"/>
      <c r="M54" s="122">
        <f>SUM(M50:M53)</f>
        <v>0</v>
      </c>
      <c r="N54" s="123"/>
      <c r="O54" s="123"/>
      <c r="P54" s="124">
        <f t="shared" si="7"/>
        <v>0</v>
      </c>
      <c r="Q54" s="224">
        <f t="shared" si="7"/>
        <v>0</v>
      </c>
      <c r="R54" s="225">
        <f>Q54*30</f>
        <v>0</v>
      </c>
    </row>
    <row r="55" spans="1:18" ht="16.8" thickTop="1" thickBot="1" x14ac:dyDescent="0.3">
      <c r="A55" s="359" t="s">
        <v>182</v>
      </c>
      <c r="B55" s="359"/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Q55" s="359"/>
      <c r="R55" s="359"/>
    </row>
    <row r="56" spans="1:18" ht="14.4" thickTop="1" x14ac:dyDescent="0.25">
      <c r="A56" s="347" t="s">
        <v>132</v>
      </c>
      <c r="B56" s="128">
        <f t="shared" ref="B56:B61" si="8">(Q56/120)*100</f>
        <v>18.333333333333332</v>
      </c>
      <c r="C56" s="126" t="s">
        <v>83</v>
      </c>
      <c r="D56" s="127">
        <f>D14</f>
        <v>82</v>
      </c>
      <c r="E56" s="127">
        <f>E15</f>
        <v>22</v>
      </c>
      <c r="F56" s="128"/>
      <c r="G56" s="127">
        <f>G14</f>
        <v>0</v>
      </c>
      <c r="H56" s="127">
        <f>H15</f>
        <v>0</v>
      </c>
      <c r="I56" s="128"/>
      <c r="J56" s="127">
        <f>J14</f>
        <v>0</v>
      </c>
      <c r="K56" s="127">
        <f>K15</f>
        <v>0</v>
      </c>
      <c r="L56" s="128"/>
      <c r="M56" s="127">
        <f>M14</f>
        <v>0</v>
      </c>
      <c r="N56" s="127">
        <f>N15</f>
        <v>0</v>
      </c>
      <c r="O56" s="128"/>
      <c r="P56" s="127">
        <f>P14</f>
        <v>82</v>
      </c>
      <c r="Q56" s="127">
        <f>Q15</f>
        <v>22</v>
      </c>
      <c r="R56" s="129">
        <f t="shared" ref="R56:R62" si="9">Q56*30</f>
        <v>660</v>
      </c>
    </row>
    <row r="57" spans="1:18" ht="14.4" thickBot="1" x14ac:dyDescent="0.3">
      <c r="A57" s="360"/>
      <c r="B57" s="130">
        <f t="shared" si="8"/>
        <v>9.1666666666666661</v>
      </c>
      <c r="C57" s="131" t="s">
        <v>97</v>
      </c>
      <c r="D57" s="132">
        <f>D21</f>
        <v>28</v>
      </c>
      <c r="E57" s="132">
        <f>E22</f>
        <v>8</v>
      </c>
      <c r="F57" s="132"/>
      <c r="G57" s="132">
        <f>G21</f>
        <v>11</v>
      </c>
      <c r="H57" s="132">
        <f>H22</f>
        <v>3</v>
      </c>
      <c r="I57" s="132"/>
      <c r="J57" s="132">
        <f>J21</f>
        <v>0</v>
      </c>
      <c r="K57" s="132">
        <f>K22</f>
        <v>0</v>
      </c>
      <c r="L57" s="132"/>
      <c r="M57" s="132">
        <f>M21</f>
        <v>0</v>
      </c>
      <c r="N57" s="132">
        <f>N22</f>
        <v>0</v>
      </c>
      <c r="O57" s="132"/>
      <c r="P57" s="132">
        <f>P21</f>
        <v>39</v>
      </c>
      <c r="Q57" s="132">
        <f>Q22</f>
        <v>11</v>
      </c>
      <c r="R57" s="115">
        <f t="shared" si="9"/>
        <v>330</v>
      </c>
    </row>
    <row r="58" spans="1:18" ht="16.2" thickBot="1" x14ac:dyDescent="0.35">
      <c r="A58" s="360"/>
      <c r="B58" s="133">
        <f t="shared" si="8"/>
        <v>27.500000000000004</v>
      </c>
      <c r="C58" s="134" t="s">
        <v>106</v>
      </c>
      <c r="D58" s="135">
        <f>SUM(D56:D57)</f>
        <v>110</v>
      </c>
      <c r="E58" s="135">
        <f>SUM(E56:E57)</f>
        <v>30</v>
      </c>
      <c r="F58" s="136"/>
      <c r="G58" s="135">
        <f>SUM(G56:G57)</f>
        <v>11</v>
      </c>
      <c r="H58" s="135">
        <f>SUM(H56:H57)</f>
        <v>3</v>
      </c>
      <c r="I58" s="136"/>
      <c r="J58" s="135">
        <f>SUM(J56:J57)</f>
        <v>0</v>
      </c>
      <c r="K58" s="135">
        <f>SUM(K56:K57)</f>
        <v>0</v>
      </c>
      <c r="L58" s="136"/>
      <c r="M58" s="135">
        <f>SUM(M56:M57)</f>
        <v>0</v>
      </c>
      <c r="N58" s="135">
        <f>SUM(N56:N57)</f>
        <v>0</v>
      </c>
      <c r="O58" s="136"/>
      <c r="P58" s="135">
        <f>SUM(P56:P57)</f>
        <v>121</v>
      </c>
      <c r="Q58" s="135">
        <f>SUM(Q56:Q57)</f>
        <v>33</v>
      </c>
      <c r="R58" s="226">
        <f>Q58*30</f>
        <v>990</v>
      </c>
    </row>
    <row r="59" spans="1:18" ht="13.8" x14ac:dyDescent="0.25">
      <c r="A59" s="360"/>
      <c r="B59" s="137">
        <f t="shared" si="8"/>
        <v>14.166666666666666</v>
      </c>
      <c r="C59" s="138" t="s">
        <v>107</v>
      </c>
      <c r="D59" s="139">
        <f>D32</f>
        <v>0</v>
      </c>
      <c r="E59" s="139">
        <f>E33</f>
        <v>0</v>
      </c>
      <c r="F59" s="139"/>
      <c r="G59" s="139">
        <f>G32</f>
        <v>61</v>
      </c>
      <c r="H59" s="139">
        <f>H33</f>
        <v>17</v>
      </c>
      <c r="I59" s="139"/>
      <c r="J59" s="139">
        <f>J32</f>
        <v>0</v>
      </c>
      <c r="K59" s="139">
        <f>K33</f>
        <v>0</v>
      </c>
      <c r="L59" s="139"/>
      <c r="M59" s="139">
        <f>M32</f>
        <v>0</v>
      </c>
      <c r="N59" s="139">
        <f>N33</f>
        <v>0</v>
      </c>
      <c r="O59" s="139"/>
      <c r="P59" s="139">
        <f>P32</f>
        <v>61</v>
      </c>
      <c r="Q59" s="139">
        <f>Q33</f>
        <v>17</v>
      </c>
      <c r="R59" s="140">
        <f t="shared" si="9"/>
        <v>510</v>
      </c>
    </row>
    <row r="60" spans="1:18" ht="13.8" x14ac:dyDescent="0.25">
      <c r="A60" s="360"/>
      <c r="B60" s="137">
        <f t="shared" si="8"/>
        <v>41.666666666666671</v>
      </c>
      <c r="C60" s="141" t="s">
        <v>133</v>
      </c>
      <c r="D60" s="55">
        <f>D42</f>
        <v>0</v>
      </c>
      <c r="E60" s="55">
        <f>E43</f>
        <v>0</v>
      </c>
      <c r="F60" s="55"/>
      <c r="G60" s="55">
        <f>G42</f>
        <v>38</v>
      </c>
      <c r="H60" s="55">
        <f>H43</f>
        <v>10</v>
      </c>
      <c r="I60" s="55"/>
      <c r="J60" s="55">
        <f>J42</f>
        <v>110</v>
      </c>
      <c r="K60" s="55">
        <f>K43</f>
        <v>30</v>
      </c>
      <c r="L60" s="55"/>
      <c r="M60" s="55">
        <f>M42+M44</f>
        <v>36</v>
      </c>
      <c r="N60" s="55">
        <f>N43+N44</f>
        <v>10</v>
      </c>
      <c r="O60" s="55"/>
      <c r="P60" s="33">
        <f>P42+P44</f>
        <v>184</v>
      </c>
      <c r="Q60" s="33">
        <f>Q43+Q44</f>
        <v>50</v>
      </c>
      <c r="R60" s="142">
        <f t="shared" si="9"/>
        <v>1500</v>
      </c>
    </row>
    <row r="61" spans="1:18" ht="13.8" x14ac:dyDescent="0.25">
      <c r="A61" s="360"/>
      <c r="B61" s="137">
        <f t="shared" si="8"/>
        <v>16.666666666666664</v>
      </c>
      <c r="C61" s="141" t="s">
        <v>134</v>
      </c>
      <c r="D61" s="55"/>
      <c r="E61" s="55"/>
      <c r="F61" s="55"/>
      <c r="G61" s="55"/>
      <c r="H61" s="55"/>
      <c r="I61" s="55"/>
      <c r="J61" s="55"/>
      <c r="K61" s="55"/>
      <c r="L61" s="55"/>
      <c r="M61" s="55">
        <f>M45</f>
        <v>74</v>
      </c>
      <c r="N61" s="55">
        <f>N45</f>
        <v>20</v>
      </c>
      <c r="O61" s="55"/>
      <c r="P61" s="33">
        <f>P45</f>
        <v>74</v>
      </c>
      <c r="Q61" s="33">
        <f>Q45</f>
        <v>20</v>
      </c>
      <c r="R61" s="142">
        <f t="shared" si="9"/>
        <v>600</v>
      </c>
    </row>
    <row r="62" spans="1:18" ht="13.8" x14ac:dyDescent="0.25">
      <c r="A62" s="360"/>
      <c r="B62" s="137"/>
      <c r="C62" s="141" t="s">
        <v>128</v>
      </c>
      <c r="D62" s="55">
        <f>D54</f>
        <v>0</v>
      </c>
      <c r="E62" s="55"/>
      <c r="F62" s="55"/>
      <c r="G62" s="55">
        <f>G54</f>
        <v>0</v>
      </c>
      <c r="H62" s="55"/>
      <c r="I62" s="55"/>
      <c r="J62" s="55">
        <f>J54</f>
        <v>0</v>
      </c>
      <c r="K62" s="55"/>
      <c r="L62" s="55"/>
      <c r="M62" s="55">
        <f>M54</f>
        <v>0</v>
      </c>
      <c r="N62" s="55"/>
      <c r="O62" s="55"/>
      <c r="P62" s="55">
        <f>P54</f>
        <v>0</v>
      </c>
      <c r="Q62" s="55"/>
      <c r="R62" s="142">
        <f t="shared" si="9"/>
        <v>0</v>
      </c>
    </row>
    <row r="63" spans="1:18" ht="14.4" thickBot="1" x14ac:dyDescent="0.3">
      <c r="A63" s="361"/>
      <c r="B63" s="143">
        <f>B56+B57+B59+B60+B61</f>
        <v>100</v>
      </c>
      <c r="C63" s="144" t="s">
        <v>135</v>
      </c>
      <c r="D63" s="145">
        <f>SUM(D58:D62)</f>
        <v>110</v>
      </c>
      <c r="E63" s="145">
        <f>SUM(E58:E62)</f>
        <v>30</v>
      </c>
      <c r="F63" s="145"/>
      <c r="G63" s="145">
        <f>SUM(G58:G62)</f>
        <v>110</v>
      </c>
      <c r="H63" s="145">
        <f>SUM(H58:H62)</f>
        <v>30</v>
      </c>
      <c r="I63" s="145"/>
      <c r="J63" s="145">
        <f>SUM(J58:J62)</f>
        <v>110</v>
      </c>
      <c r="K63" s="145">
        <f>SUM(K58:K62)</f>
        <v>30</v>
      </c>
      <c r="L63" s="145"/>
      <c r="M63" s="145">
        <f>SUM(M58:M62)</f>
        <v>110</v>
      </c>
      <c r="N63" s="145">
        <f>SUM(N58:N62)</f>
        <v>30</v>
      </c>
      <c r="O63" s="146"/>
      <c r="P63" s="145">
        <f>SUM(P58:P62)</f>
        <v>440</v>
      </c>
      <c r="Q63" s="145">
        <f>SUM(Q58:Q62)</f>
        <v>120</v>
      </c>
      <c r="R63" s="147">
        <f>Q63*30</f>
        <v>3600</v>
      </c>
    </row>
    <row r="64" spans="1:18" ht="16.8" thickTop="1" thickBot="1" x14ac:dyDescent="0.3">
      <c r="A64" s="148"/>
      <c r="B64" s="350" t="s">
        <v>136</v>
      </c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362"/>
    </row>
    <row r="65" spans="1:18" ht="15" thickTop="1" thickBot="1" x14ac:dyDescent="0.3">
      <c r="A65" s="149"/>
      <c r="B65" s="150"/>
      <c r="C65" s="151" t="s">
        <v>137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3" t="s">
        <v>138</v>
      </c>
      <c r="Q65" s="154"/>
      <c r="R65" s="149"/>
    </row>
    <row r="66" spans="1:18" ht="13.8" x14ac:dyDescent="0.25">
      <c r="A66" s="149"/>
      <c r="B66" s="150"/>
      <c r="C66" s="155" t="s">
        <v>139</v>
      </c>
      <c r="D66" s="156"/>
      <c r="E66" s="156"/>
      <c r="F66" s="157">
        <f>SUM(D70:E70)</f>
        <v>6</v>
      </c>
      <c r="G66" s="156"/>
      <c r="H66" s="156"/>
      <c r="I66" s="157">
        <f>SUM(G70:H70)</f>
        <v>3</v>
      </c>
      <c r="J66" s="156"/>
      <c r="K66" s="156"/>
      <c r="L66" s="157">
        <f>SUM(J70:K70)</f>
        <v>2</v>
      </c>
      <c r="M66" s="156"/>
      <c r="N66" s="156"/>
      <c r="O66" s="157">
        <f>SUM(M70:N70)</f>
        <v>0</v>
      </c>
      <c r="P66" s="158">
        <f>F66+I66+L66+O66</f>
        <v>11</v>
      </c>
      <c r="Q66" s="149"/>
      <c r="R66" s="149"/>
    </row>
    <row r="67" spans="1:18" ht="13.8" x14ac:dyDescent="0.25">
      <c r="A67" s="149"/>
      <c r="B67" s="150"/>
      <c r="C67" s="159" t="s">
        <v>140</v>
      </c>
      <c r="D67" s="156"/>
      <c r="E67" s="156"/>
      <c r="F67" s="157">
        <f>SUM(D71:E71)</f>
        <v>2</v>
      </c>
      <c r="G67" s="156"/>
      <c r="H67" s="156"/>
      <c r="I67" s="157">
        <f>SUM(G71:H71)</f>
        <v>5</v>
      </c>
      <c r="J67" s="156"/>
      <c r="K67" s="156"/>
      <c r="L67" s="157">
        <f>SUM(J71:K71)</f>
        <v>4</v>
      </c>
      <c r="M67" s="156"/>
      <c r="N67" s="156"/>
      <c r="O67" s="157">
        <f>SUM(M71:N71)</f>
        <v>1</v>
      </c>
      <c r="P67" s="158">
        <f>F67+I67+L67+O67</f>
        <v>12</v>
      </c>
      <c r="Q67" s="149"/>
      <c r="R67" s="149"/>
    </row>
    <row r="68" spans="1:18" ht="14.4" thickBot="1" x14ac:dyDescent="0.3">
      <c r="A68" s="149"/>
      <c r="B68" s="150"/>
      <c r="C68" s="160" t="s">
        <v>141</v>
      </c>
      <c r="D68" s="161"/>
      <c r="E68" s="162"/>
      <c r="F68" s="163">
        <f>SUM(F66:F67)</f>
        <v>8</v>
      </c>
      <c r="G68" s="164"/>
      <c r="H68" s="165"/>
      <c r="I68" s="163">
        <f>SUM(I66:I67)</f>
        <v>8</v>
      </c>
      <c r="J68" s="164"/>
      <c r="K68" s="165"/>
      <c r="L68" s="163">
        <f>SUM(L66:L67)</f>
        <v>6</v>
      </c>
      <c r="M68" s="164"/>
      <c r="N68" s="165"/>
      <c r="O68" s="163">
        <f>SUM(O66:O67)</f>
        <v>1</v>
      </c>
      <c r="P68" s="166">
        <f>F68+I68+L68+O68</f>
        <v>23</v>
      </c>
      <c r="Q68" s="149"/>
      <c r="R68" s="149"/>
    </row>
    <row r="69" spans="1:18" ht="14.4" thickTop="1" x14ac:dyDescent="0.25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</row>
    <row r="70" spans="1:18" ht="13.8" hidden="1" x14ac:dyDescent="0.25">
      <c r="A70" s="167"/>
      <c r="B70" s="167"/>
      <c r="C70" s="167"/>
      <c r="D70" s="168">
        <f>COUNTIF(F8:F53,"F")</f>
        <v>6</v>
      </c>
      <c r="E70" s="169">
        <f>COUNTIF(F8:F53,"F(Z)")</f>
        <v>0</v>
      </c>
      <c r="F70" s="167"/>
      <c r="G70" s="170">
        <f>COUNTIF(I8:I53,"F")</f>
        <v>3</v>
      </c>
      <c r="H70" s="171">
        <f>COUNTIF(I8:I53,"F(Z)")</f>
        <v>0</v>
      </c>
      <c r="I70" s="167"/>
      <c r="J70" s="170">
        <f>COUNTIF(L8:L53,"F")</f>
        <v>2</v>
      </c>
      <c r="K70" s="171">
        <f>COUNTIF(L8:L53,"F(Z)")</f>
        <v>0</v>
      </c>
      <c r="L70" s="167"/>
      <c r="M70" s="170">
        <f>COUNTIF(O8:O53,"F")</f>
        <v>0</v>
      </c>
      <c r="N70" s="171">
        <f>COUNTIF(O8:O53,"F(Z)")</f>
        <v>0</v>
      </c>
      <c r="O70" s="167"/>
      <c r="P70" s="167"/>
      <c r="Q70" s="167"/>
      <c r="R70" s="167"/>
    </row>
    <row r="71" spans="1:18" ht="13.8" hidden="1" x14ac:dyDescent="0.25">
      <c r="A71" s="167"/>
      <c r="B71" s="167"/>
      <c r="C71" s="167"/>
      <c r="D71" s="172">
        <f>COUNTIF(F8:F53,"V")</f>
        <v>2</v>
      </c>
      <c r="E71" s="173">
        <f>COUNTIF(F8:F53,"V(Z)")</f>
        <v>0</v>
      </c>
      <c r="F71" s="167"/>
      <c r="G71" s="174">
        <f>COUNTIF(I8:I53,"V")</f>
        <v>2</v>
      </c>
      <c r="H71" s="175">
        <f>COUNTIF(I8:I53,"V(Z)")</f>
        <v>3</v>
      </c>
      <c r="I71" s="167"/>
      <c r="J71" s="174">
        <f>COUNTIF(L8:L53,"V")</f>
        <v>2</v>
      </c>
      <c r="K71" s="175">
        <f>COUNTIF(L8:L53,"V(Z)")</f>
        <v>2</v>
      </c>
      <c r="L71" s="167"/>
      <c r="M71" s="174">
        <f>COUNTIF(O8:O53,"V")</f>
        <v>1</v>
      </c>
      <c r="N71" s="175">
        <f>COUNTIF(O8:O53,"V(Z)")</f>
        <v>0</v>
      </c>
      <c r="O71" s="167"/>
      <c r="P71" s="167"/>
      <c r="Q71" s="167"/>
      <c r="R71" s="167"/>
    </row>
    <row r="72" spans="1:18" ht="17.399999999999999" x14ac:dyDescent="0.3">
      <c r="A72" s="167"/>
      <c r="B72" s="167"/>
      <c r="C72" s="177"/>
      <c r="D72" s="228"/>
      <c r="E72" s="228"/>
      <c r="F72" s="149"/>
      <c r="G72" s="229"/>
      <c r="H72" s="229"/>
      <c r="I72" s="149"/>
      <c r="J72" s="229"/>
      <c r="K72" s="229"/>
      <c r="L72" s="149"/>
      <c r="M72" s="229"/>
      <c r="N72" s="229"/>
      <c r="O72" s="167"/>
      <c r="P72" s="167"/>
      <c r="Q72" s="167"/>
      <c r="R72" s="167"/>
    </row>
    <row r="73" spans="1:18" ht="16.8" x14ac:dyDescent="0.3">
      <c r="A73" s="167"/>
      <c r="B73" s="178"/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167"/>
      <c r="R73" s="167"/>
    </row>
    <row r="74" spans="1:18" ht="16.8" x14ac:dyDescent="0.3">
      <c r="A74" s="167"/>
      <c r="B74" s="178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167"/>
      <c r="R74" s="167"/>
    </row>
  </sheetData>
  <mergeCells count="22">
    <mergeCell ref="C74:P74"/>
    <mergeCell ref="S4:S6"/>
    <mergeCell ref="T4:T6"/>
    <mergeCell ref="D5:F5"/>
    <mergeCell ref="G5:I5"/>
    <mergeCell ref="J5:L5"/>
    <mergeCell ref="M5:O5"/>
    <mergeCell ref="C23:C24"/>
    <mergeCell ref="A55:R55"/>
    <mergeCell ref="A56:A63"/>
    <mergeCell ref="B64:R64"/>
    <mergeCell ref="C73:P73"/>
    <mergeCell ref="A1:T1"/>
    <mergeCell ref="A2:T2"/>
    <mergeCell ref="A3:T3"/>
    <mergeCell ref="A4:A6"/>
    <mergeCell ref="B4:B6"/>
    <mergeCell ref="C4:C5"/>
    <mergeCell ref="D4:O4"/>
    <mergeCell ref="P4:P6"/>
    <mergeCell ref="Q4:Q6"/>
    <mergeCell ref="R4:R6"/>
  </mergeCells>
  <pageMargins left="0.39370078740157483" right="0.39370078740157483" top="0.98425196850393704" bottom="0.98425196850393704" header="0.51181102362204722" footer="0.51181102362204722"/>
  <pageSetup paperSize="9" scale="46" orientation="landscape" r:id="rId1"/>
  <headerFooter alignWithMargins="0">
    <oddHeader>&amp;L&amp;"Arial,Félkövér"&amp;12          Nemzeti Közszolgálati Egyetem
   &amp;UHadtudományi és Honvédtisztképző Kar&amp;R&amp;14 2.2c. sz. melléklet a Védelmi infokommunikációs rendszertervező mesterképzési szak tantervéhez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T74"/>
  <sheetViews>
    <sheetView zoomScale="70" zoomScaleNormal="70" zoomScalePageLayoutView="50" workbookViewId="0">
      <selection activeCell="S40" sqref="S40"/>
    </sheetView>
  </sheetViews>
  <sheetFormatPr defaultRowHeight="13.2" x14ac:dyDescent="0.25"/>
  <cols>
    <col min="1" max="1" width="15.33203125" customWidth="1"/>
    <col min="2" max="2" width="6.109375" customWidth="1"/>
    <col min="3" max="3" width="73.5546875" customWidth="1"/>
    <col min="4" max="6" width="5.88671875" customWidth="1"/>
    <col min="7" max="7" width="5.44140625" customWidth="1"/>
    <col min="8" max="15" width="5.88671875" customWidth="1"/>
    <col min="16" max="16" width="8.109375" customWidth="1"/>
    <col min="17" max="17" width="7.5546875" customWidth="1"/>
    <col min="19" max="19" width="18.6640625" customWidth="1"/>
    <col min="20" max="20" width="28.5546875" hidden="1" customWidth="1"/>
  </cols>
  <sheetData>
    <row r="1" spans="1:20" ht="17.399999999999999" x14ac:dyDescent="0.25">
      <c r="A1" s="314" t="s">
        <v>176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</row>
    <row r="2" spans="1:20" ht="15.6" x14ac:dyDescent="0.25">
      <c r="A2" s="315" t="s">
        <v>153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</row>
    <row r="3" spans="1:20" ht="16.2" thickBot="1" x14ac:dyDescent="0.3">
      <c r="A3" s="315" t="s">
        <v>59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</row>
    <row r="4" spans="1:20" ht="14.4" customHeight="1" thickTop="1" thickBot="1" x14ac:dyDescent="0.3">
      <c r="A4" s="317" t="s">
        <v>65</v>
      </c>
      <c r="B4" s="320" t="s">
        <v>66</v>
      </c>
      <c r="C4" s="323" t="s">
        <v>67</v>
      </c>
      <c r="D4" s="325" t="s">
        <v>68</v>
      </c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8" t="s">
        <v>69</v>
      </c>
      <c r="Q4" s="331" t="s">
        <v>70</v>
      </c>
      <c r="R4" s="331" t="s">
        <v>71</v>
      </c>
      <c r="S4" s="335" t="s">
        <v>72</v>
      </c>
      <c r="T4" s="338" t="s">
        <v>73</v>
      </c>
    </row>
    <row r="5" spans="1:20" ht="13.8" thickBot="1" x14ac:dyDescent="0.3">
      <c r="A5" s="352"/>
      <c r="B5" s="354"/>
      <c r="C5" s="324"/>
      <c r="D5" s="356" t="s">
        <v>74</v>
      </c>
      <c r="E5" s="356"/>
      <c r="F5" s="356"/>
      <c r="G5" s="356" t="s">
        <v>75</v>
      </c>
      <c r="H5" s="356"/>
      <c r="I5" s="356"/>
      <c r="J5" s="356" t="s">
        <v>76</v>
      </c>
      <c r="K5" s="356"/>
      <c r="L5" s="356"/>
      <c r="M5" s="356" t="s">
        <v>77</v>
      </c>
      <c r="N5" s="356"/>
      <c r="O5" s="356"/>
      <c r="P5" s="329"/>
      <c r="Q5" s="332"/>
      <c r="R5" s="332"/>
      <c r="S5" s="336"/>
      <c r="T5" s="339"/>
    </row>
    <row r="6" spans="1:20" ht="112.95" customHeight="1" thickBot="1" x14ac:dyDescent="0.3">
      <c r="A6" s="353"/>
      <c r="B6" s="355"/>
      <c r="C6" s="2" t="s">
        <v>78</v>
      </c>
      <c r="D6" s="3" t="s">
        <v>177</v>
      </c>
      <c r="E6" s="4" t="s">
        <v>79</v>
      </c>
      <c r="F6" s="5" t="s">
        <v>80</v>
      </c>
      <c r="G6" s="3" t="s">
        <v>177</v>
      </c>
      <c r="H6" s="6" t="s">
        <v>79</v>
      </c>
      <c r="I6" s="7" t="s">
        <v>80</v>
      </c>
      <c r="J6" s="3" t="s">
        <v>177</v>
      </c>
      <c r="K6" s="6" t="s">
        <v>79</v>
      </c>
      <c r="L6" s="7" t="s">
        <v>80</v>
      </c>
      <c r="M6" s="3" t="s">
        <v>177</v>
      </c>
      <c r="N6" s="6" t="s">
        <v>79</v>
      </c>
      <c r="O6" s="7" t="s">
        <v>80</v>
      </c>
      <c r="P6" s="330"/>
      <c r="Q6" s="333"/>
      <c r="R6" s="333"/>
      <c r="S6" s="337"/>
      <c r="T6" s="340"/>
    </row>
    <row r="7" spans="1:20" ht="13.8" x14ac:dyDescent="0.25">
      <c r="A7" s="8" t="s">
        <v>74</v>
      </c>
      <c r="B7" s="9"/>
      <c r="C7" s="10" t="s">
        <v>83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82"/>
      <c r="T7" s="301"/>
    </row>
    <row r="8" spans="1:20" ht="15" x14ac:dyDescent="0.25">
      <c r="A8" s="11" t="s">
        <v>1</v>
      </c>
      <c r="B8" s="12" t="s">
        <v>81</v>
      </c>
      <c r="C8" s="13" t="s">
        <v>54</v>
      </c>
      <c r="D8" s="12">
        <v>14</v>
      </c>
      <c r="E8" s="14">
        <v>4</v>
      </c>
      <c r="F8" s="15" t="s">
        <v>51</v>
      </c>
      <c r="G8" s="16"/>
      <c r="H8" s="16"/>
      <c r="I8" s="17"/>
      <c r="J8" s="16"/>
      <c r="K8" s="16"/>
      <c r="L8" s="17"/>
      <c r="M8" s="18"/>
      <c r="N8" s="18"/>
      <c r="O8" s="18"/>
      <c r="P8" s="19">
        <f t="shared" ref="P8:Q13" si="0">D8+G8+J8+M8</f>
        <v>14</v>
      </c>
      <c r="Q8" s="20">
        <f t="shared" si="0"/>
        <v>4</v>
      </c>
      <c r="R8" s="19">
        <f>Q8*30</f>
        <v>120</v>
      </c>
      <c r="S8" s="21" t="s">
        <v>84</v>
      </c>
      <c r="T8" s="296" t="s">
        <v>85</v>
      </c>
    </row>
    <row r="9" spans="1:20" ht="15" x14ac:dyDescent="0.25">
      <c r="A9" s="11" t="s">
        <v>5</v>
      </c>
      <c r="B9" s="22" t="s">
        <v>81</v>
      </c>
      <c r="C9" s="23" t="s">
        <v>55</v>
      </c>
      <c r="D9" s="22">
        <v>8</v>
      </c>
      <c r="E9" s="24">
        <v>2</v>
      </c>
      <c r="F9" s="25" t="s">
        <v>52</v>
      </c>
      <c r="G9" s="16"/>
      <c r="H9" s="16"/>
      <c r="I9" s="17"/>
      <c r="J9" s="16"/>
      <c r="K9" s="16"/>
      <c r="L9" s="17"/>
      <c r="M9" s="18"/>
      <c r="N9" s="18"/>
      <c r="O9" s="18"/>
      <c r="P9" s="19">
        <f t="shared" si="0"/>
        <v>8</v>
      </c>
      <c r="Q9" s="20">
        <f t="shared" si="0"/>
        <v>2</v>
      </c>
      <c r="R9" s="19">
        <f>Q9*30</f>
        <v>60</v>
      </c>
      <c r="S9" s="260" t="s">
        <v>86</v>
      </c>
      <c r="T9" s="297" t="s">
        <v>87</v>
      </c>
    </row>
    <row r="10" spans="1:20" ht="15" x14ac:dyDescent="0.25">
      <c r="A10" s="11" t="s">
        <v>7</v>
      </c>
      <c r="B10" s="22" t="s">
        <v>81</v>
      </c>
      <c r="C10" s="23" t="s">
        <v>9</v>
      </c>
      <c r="D10" s="22">
        <v>22</v>
      </c>
      <c r="E10" s="24">
        <v>6</v>
      </c>
      <c r="F10" s="25" t="s">
        <v>51</v>
      </c>
      <c r="G10" s="16"/>
      <c r="H10" s="16"/>
      <c r="I10" s="17"/>
      <c r="J10" s="16"/>
      <c r="K10" s="16"/>
      <c r="L10" s="17"/>
      <c r="M10" s="18"/>
      <c r="N10" s="18"/>
      <c r="O10" s="18"/>
      <c r="P10" s="19">
        <f t="shared" si="0"/>
        <v>22</v>
      </c>
      <c r="Q10" s="20">
        <f t="shared" si="0"/>
        <v>6</v>
      </c>
      <c r="R10" s="19">
        <f>Q10*30</f>
        <v>180</v>
      </c>
      <c r="S10" s="21" t="s">
        <v>88</v>
      </c>
      <c r="T10" s="296" t="s">
        <v>89</v>
      </c>
    </row>
    <row r="11" spans="1:20" ht="15" x14ac:dyDescent="0.25">
      <c r="A11" s="261" t="s">
        <v>197</v>
      </c>
      <c r="B11" s="262" t="s">
        <v>81</v>
      </c>
      <c r="C11" s="263" t="s">
        <v>90</v>
      </c>
      <c r="D11" s="262">
        <v>12</v>
      </c>
      <c r="E11" s="264">
        <v>3</v>
      </c>
      <c r="F11" s="265" t="s">
        <v>51</v>
      </c>
      <c r="G11" s="266"/>
      <c r="H11" s="266"/>
      <c r="I11" s="267"/>
      <c r="J11" s="266"/>
      <c r="K11" s="266"/>
      <c r="L11" s="267"/>
      <c r="M11" s="268"/>
      <c r="N11" s="268"/>
      <c r="O11" s="268"/>
      <c r="P11" s="269">
        <f t="shared" si="0"/>
        <v>12</v>
      </c>
      <c r="Q11" s="270">
        <f t="shared" si="0"/>
        <v>3</v>
      </c>
      <c r="R11" s="269">
        <f>Q11*30</f>
        <v>90</v>
      </c>
      <c r="S11" s="260" t="s">
        <v>91</v>
      </c>
      <c r="T11" s="297"/>
    </row>
    <row r="12" spans="1:20" ht="15" x14ac:dyDescent="0.25">
      <c r="A12" s="11" t="s">
        <v>12</v>
      </c>
      <c r="B12" s="22" t="s">
        <v>81</v>
      </c>
      <c r="C12" s="23" t="s">
        <v>56</v>
      </c>
      <c r="D12" s="22">
        <v>18</v>
      </c>
      <c r="E12" s="24">
        <v>5</v>
      </c>
      <c r="F12" s="25" t="s">
        <v>50</v>
      </c>
      <c r="G12" s="16"/>
      <c r="H12" s="16"/>
      <c r="I12" s="17"/>
      <c r="J12" s="16"/>
      <c r="K12" s="16"/>
      <c r="L12" s="17"/>
      <c r="M12" s="18"/>
      <c r="N12" s="18"/>
      <c r="O12" s="18"/>
      <c r="P12" s="19">
        <f t="shared" si="0"/>
        <v>18</v>
      </c>
      <c r="Q12" s="20">
        <f t="shared" si="0"/>
        <v>5</v>
      </c>
      <c r="R12" s="19">
        <f>Q12*30</f>
        <v>150</v>
      </c>
      <c r="S12" s="21" t="s">
        <v>92</v>
      </c>
      <c r="T12" s="298" t="s">
        <v>93</v>
      </c>
    </row>
    <row r="13" spans="1:20" ht="15" x14ac:dyDescent="0.25">
      <c r="A13" s="261" t="s">
        <v>188</v>
      </c>
      <c r="B13" s="271" t="s">
        <v>81</v>
      </c>
      <c r="C13" s="272" t="s">
        <v>94</v>
      </c>
      <c r="D13" s="262">
        <v>8</v>
      </c>
      <c r="E13" s="264">
        <v>2</v>
      </c>
      <c r="F13" s="265" t="s">
        <v>51</v>
      </c>
      <c r="G13" s="266"/>
      <c r="H13" s="266"/>
      <c r="I13" s="267"/>
      <c r="J13" s="266"/>
      <c r="K13" s="266"/>
      <c r="L13" s="267"/>
      <c r="M13" s="268"/>
      <c r="N13" s="268"/>
      <c r="O13" s="268"/>
      <c r="P13" s="269">
        <f>D13+G13+J13+M13</f>
        <v>8</v>
      </c>
      <c r="Q13" s="270">
        <f t="shared" si="0"/>
        <v>2</v>
      </c>
      <c r="R13" s="269">
        <f t="shared" ref="R13" si="1">Q13*30</f>
        <v>60</v>
      </c>
      <c r="S13" s="21" t="s">
        <v>88</v>
      </c>
      <c r="T13" s="297"/>
    </row>
    <row r="14" spans="1:20" ht="13.8" x14ac:dyDescent="0.25">
      <c r="A14" s="30"/>
      <c r="B14" s="31"/>
      <c r="C14" s="32" t="s">
        <v>95</v>
      </c>
      <c r="D14" s="33">
        <f>SUM(D8:D13)</f>
        <v>82</v>
      </c>
      <c r="E14" s="33"/>
      <c r="F14" s="34"/>
      <c r="G14" s="33">
        <f>SUM(G8:G13)</f>
        <v>0</v>
      </c>
      <c r="H14" s="33"/>
      <c r="I14" s="34"/>
      <c r="J14" s="33">
        <f>SUM(J8:J13)</f>
        <v>0</v>
      </c>
      <c r="K14" s="33"/>
      <c r="L14" s="34"/>
      <c r="M14" s="33">
        <f>SUM(M8:M13)</f>
        <v>0</v>
      </c>
      <c r="N14" s="33"/>
      <c r="O14" s="34"/>
      <c r="P14" s="35">
        <f>SUM(P8:P13)</f>
        <v>82</v>
      </c>
      <c r="Q14" s="34"/>
      <c r="R14" s="36">
        <f>SUM(R8:R13)</f>
        <v>660</v>
      </c>
      <c r="S14" s="179"/>
      <c r="T14" s="299"/>
    </row>
    <row r="15" spans="1:20" ht="14.4" thickBot="1" x14ac:dyDescent="0.3">
      <c r="A15" s="37"/>
      <c r="B15" s="38"/>
      <c r="C15" s="39" t="s">
        <v>96</v>
      </c>
      <c r="D15" s="40"/>
      <c r="E15" s="41">
        <f>SUM(E8:E13)</f>
        <v>22</v>
      </c>
      <c r="F15" s="40"/>
      <c r="G15" s="40"/>
      <c r="H15" s="41">
        <f>SUM(H8:H13)</f>
        <v>0</v>
      </c>
      <c r="I15" s="40"/>
      <c r="J15" s="40"/>
      <c r="K15" s="41">
        <f>SUM(K8:K13)</f>
        <v>0</v>
      </c>
      <c r="L15" s="40"/>
      <c r="M15" s="40"/>
      <c r="N15" s="41">
        <f>SUM(N8:N13)</f>
        <v>0</v>
      </c>
      <c r="O15" s="40"/>
      <c r="P15" s="42"/>
      <c r="Q15" s="43">
        <f>SUM(Q8:Q13)</f>
        <v>22</v>
      </c>
      <c r="R15" s="44"/>
      <c r="S15" s="181"/>
      <c r="T15" s="300"/>
    </row>
    <row r="16" spans="1:20" ht="13.8" x14ac:dyDescent="0.25">
      <c r="A16" s="45" t="s">
        <v>75</v>
      </c>
      <c r="B16" s="46"/>
      <c r="C16" s="47" t="s">
        <v>97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  <c r="Q16" s="48"/>
      <c r="R16" s="48"/>
      <c r="S16" s="182"/>
      <c r="T16" s="301"/>
    </row>
    <row r="17" spans="1:20" ht="13.8" x14ac:dyDescent="0.25">
      <c r="A17" s="50" t="s">
        <v>14</v>
      </c>
      <c r="B17" s="12" t="s">
        <v>81</v>
      </c>
      <c r="C17" s="13" t="s">
        <v>57</v>
      </c>
      <c r="D17" s="12">
        <v>6</v>
      </c>
      <c r="E17" s="14">
        <v>2</v>
      </c>
      <c r="F17" s="15" t="s">
        <v>51</v>
      </c>
      <c r="G17" s="51"/>
      <c r="H17" s="51"/>
      <c r="I17" s="51"/>
      <c r="J17" s="51"/>
      <c r="K17" s="51"/>
      <c r="L17" s="51"/>
      <c r="M17" s="51"/>
      <c r="N17" s="51"/>
      <c r="O17" s="51"/>
      <c r="P17" s="19">
        <f t="shared" ref="P17:Q19" si="2">D17+G17+J17+M17</f>
        <v>6</v>
      </c>
      <c r="Q17" s="20">
        <f t="shared" si="2"/>
        <v>2</v>
      </c>
      <c r="R17" s="19">
        <f>Q17*30</f>
        <v>60</v>
      </c>
      <c r="S17" s="21" t="s">
        <v>98</v>
      </c>
      <c r="T17" s="296" t="s">
        <v>98</v>
      </c>
    </row>
    <row r="18" spans="1:20" ht="13.8" x14ac:dyDescent="0.25">
      <c r="A18" s="52" t="s">
        <v>16</v>
      </c>
      <c r="B18" s="22" t="s">
        <v>81</v>
      </c>
      <c r="C18" s="23" t="s">
        <v>17</v>
      </c>
      <c r="D18" s="22">
        <v>16</v>
      </c>
      <c r="E18" s="24">
        <v>4</v>
      </c>
      <c r="F18" s="25" t="s">
        <v>50</v>
      </c>
      <c r="G18" s="51"/>
      <c r="H18" s="51"/>
      <c r="I18" s="51"/>
      <c r="J18" s="51"/>
      <c r="K18" s="51"/>
      <c r="L18" s="51"/>
      <c r="M18" s="51"/>
      <c r="N18" s="51"/>
      <c r="O18" s="51"/>
      <c r="P18" s="19">
        <f t="shared" si="2"/>
        <v>16</v>
      </c>
      <c r="Q18" s="20">
        <f t="shared" si="2"/>
        <v>4</v>
      </c>
      <c r="R18" s="19">
        <f>Q18*30</f>
        <v>120</v>
      </c>
      <c r="S18" s="21" t="s">
        <v>99</v>
      </c>
      <c r="T18" s="296" t="s">
        <v>99</v>
      </c>
    </row>
    <row r="19" spans="1:20" ht="13.8" x14ac:dyDescent="0.25">
      <c r="A19" s="52" t="s">
        <v>19</v>
      </c>
      <c r="B19" s="53" t="s">
        <v>81</v>
      </c>
      <c r="C19" s="54" t="s">
        <v>58</v>
      </c>
      <c r="D19" s="22">
        <v>6</v>
      </c>
      <c r="E19" s="24">
        <v>2</v>
      </c>
      <c r="F19" s="25" t="s">
        <v>51</v>
      </c>
      <c r="G19" s="51"/>
      <c r="H19" s="51"/>
      <c r="I19" s="51"/>
      <c r="J19" s="51"/>
      <c r="K19" s="51"/>
      <c r="L19" s="51"/>
      <c r="M19" s="51"/>
      <c r="N19" s="51"/>
      <c r="O19" s="51"/>
      <c r="P19" s="19">
        <f t="shared" si="2"/>
        <v>6</v>
      </c>
      <c r="Q19" s="20">
        <f t="shared" si="2"/>
        <v>2</v>
      </c>
      <c r="R19" s="19">
        <f>Q19*30</f>
        <v>60</v>
      </c>
      <c r="S19" s="21" t="s">
        <v>100</v>
      </c>
      <c r="T19" s="296" t="s">
        <v>100</v>
      </c>
    </row>
    <row r="20" spans="1:20" ht="13.8" x14ac:dyDescent="0.25">
      <c r="A20" s="261" t="s">
        <v>187</v>
      </c>
      <c r="B20" s="271" t="s">
        <v>81</v>
      </c>
      <c r="C20" s="263" t="s">
        <v>101</v>
      </c>
      <c r="D20" s="262"/>
      <c r="E20" s="264"/>
      <c r="F20" s="265"/>
      <c r="G20" s="274">
        <v>11</v>
      </c>
      <c r="H20" s="274">
        <v>3</v>
      </c>
      <c r="I20" s="274" t="s">
        <v>102</v>
      </c>
      <c r="J20" s="268"/>
      <c r="K20" s="268"/>
      <c r="L20" s="268"/>
      <c r="M20" s="268"/>
      <c r="N20" s="268"/>
      <c r="O20" s="268"/>
      <c r="P20" s="269">
        <f>D20+G20+J20+M20</f>
        <v>11</v>
      </c>
      <c r="Q20" s="270">
        <f>E20+H20+K20+N20</f>
        <v>3</v>
      </c>
      <c r="R20" s="269">
        <f>Q20*30</f>
        <v>90</v>
      </c>
      <c r="S20" s="260" t="s">
        <v>103</v>
      </c>
      <c r="T20" s="297" t="s">
        <v>103</v>
      </c>
    </row>
    <row r="21" spans="1:20" ht="13.8" x14ac:dyDescent="0.25">
      <c r="A21" s="30"/>
      <c r="B21" s="31"/>
      <c r="C21" s="32" t="s">
        <v>104</v>
      </c>
      <c r="D21" s="55">
        <f>SUM(D17:D20)</f>
        <v>28</v>
      </c>
      <c r="E21" s="34"/>
      <c r="F21" s="31"/>
      <c r="G21" s="55">
        <f>SUM(G17:G20)</f>
        <v>11</v>
      </c>
      <c r="H21" s="34"/>
      <c r="I21" s="31"/>
      <c r="J21" s="55">
        <f>SUM(J17:J20)</f>
        <v>0</v>
      </c>
      <c r="K21" s="34"/>
      <c r="L21" s="31"/>
      <c r="M21" s="55">
        <f>SUM(M17:M20)</f>
        <v>0</v>
      </c>
      <c r="N21" s="34"/>
      <c r="O21" s="31"/>
      <c r="P21" s="33">
        <f>SUM(P17:P20)</f>
        <v>39</v>
      </c>
      <c r="Q21" s="34"/>
      <c r="R21" s="35">
        <f>SUM(R17:R20)</f>
        <v>330</v>
      </c>
      <c r="S21" s="179"/>
      <c r="T21" s="299"/>
    </row>
    <row r="22" spans="1:20" ht="14.4" thickBot="1" x14ac:dyDescent="0.3">
      <c r="A22" s="37"/>
      <c r="B22" s="38"/>
      <c r="C22" s="39" t="s">
        <v>105</v>
      </c>
      <c r="D22" s="40"/>
      <c r="E22" s="57">
        <f>SUM(E17:E20)</f>
        <v>8</v>
      </c>
      <c r="F22" s="38"/>
      <c r="G22" s="40"/>
      <c r="H22" s="57">
        <f>SUM(H17:H20)</f>
        <v>3</v>
      </c>
      <c r="I22" s="38"/>
      <c r="J22" s="40"/>
      <c r="K22" s="57">
        <f>SUM(K17:K20)</f>
        <v>0</v>
      </c>
      <c r="L22" s="38"/>
      <c r="M22" s="40"/>
      <c r="N22" s="57">
        <f>SUM(N17:N20)</f>
        <v>0</v>
      </c>
      <c r="O22" s="38"/>
      <c r="P22" s="42"/>
      <c r="Q22" s="41">
        <f>SUM(Q17:Q20)</f>
        <v>11</v>
      </c>
      <c r="R22" s="40"/>
      <c r="S22" s="181"/>
      <c r="T22" s="300"/>
    </row>
    <row r="23" spans="1:20" ht="13.8" x14ac:dyDescent="0.25">
      <c r="A23" s="58"/>
      <c r="B23" s="59"/>
      <c r="C23" s="357" t="s">
        <v>106</v>
      </c>
      <c r="D23" s="60">
        <f>D14+D21</f>
        <v>110</v>
      </c>
      <c r="E23" s="61"/>
      <c r="F23" s="62"/>
      <c r="G23" s="60">
        <f>G14+G21</f>
        <v>11</v>
      </c>
      <c r="H23" s="61"/>
      <c r="I23" s="62"/>
      <c r="J23" s="60">
        <f>J14+J21</f>
        <v>0</v>
      </c>
      <c r="K23" s="61"/>
      <c r="L23" s="62"/>
      <c r="M23" s="60">
        <f>M14+M21</f>
        <v>0</v>
      </c>
      <c r="N23" s="61"/>
      <c r="O23" s="62"/>
      <c r="P23" s="60">
        <f>P14+P21</f>
        <v>121</v>
      </c>
      <c r="Q23" s="61"/>
      <c r="R23" s="60">
        <f>R14+R21</f>
        <v>990</v>
      </c>
      <c r="S23" s="183"/>
      <c r="T23" s="302"/>
    </row>
    <row r="24" spans="1:20" ht="14.4" thickBot="1" x14ac:dyDescent="0.3">
      <c r="A24" s="64"/>
      <c r="B24" s="65"/>
      <c r="C24" s="358"/>
      <c r="D24" s="40"/>
      <c r="E24" s="41">
        <f>E15+E22</f>
        <v>30</v>
      </c>
      <c r="F24" s="38"/>
      <c r="G24" s="40"/>
      <c r="H24" s="41">
        <f>H15+H22</f>
        <v>3</v>
      </c>
      <c r="I24" s="38"/>
      <c r="J24" s="40"/>
      <c r="K24" s="41">
        <f>K15+K22</f>
        <v>0</v>
      </c>
      <c r="L24" s="38"/>
      <c r="M24" s="40"/>
      <c r="N24" s="41">
        <f>N15+N22</f>
        <v>0</v>
      </c>
      <c r="O24" s="38"/>
      <c r="P24" s="40"/>
      <c r="Q24" s="41">
        <f>Q15+Q22</f>
        <v>33</v>
      </c>
      <c r="R24" s="40"/>
      <c r="S24" s="181"/>
      <c r="T24" s="300"/>
    </row>
    <row r="25" spans="1:20" ht="13.8" x14ac:dyDescent="0.25">
      <c r="A25" s="45" t="s">
        <v>76</v>
      </c>
      <c r="B25" s="48"/>
      <c r="C25" s="47" t="s">
        <v>107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182"/>
      <c r="T25" s="301"/>
    </row>
    <row r="26" spans="1:20" x14ac:dyDescent="0.25">
      <c r="A26" s="52" t="s">
        <v>0</v>
      </c>
      <c r="B26" s="66" t="s">
        <v>81</v>
      </c>
      <c r="C26" s="67" t="s">
        <v>53</v>
      </c>
      <c r="D26" s="68"/>
      <c r="E26" s="68"/>
      <c r="F26" s="68"/>
      <c r="G26" s="71">
        <v>7</v>
      </c>
      <c r="H26" s="71">
        <v>2</v>
      </c>
      <c r="I26" s="71" t="s">
        <v>51</v>
      </c>
      <c r="J26" s="68"/>
      <c r="K26" s="68"/>
      <c r="L26" s="68"/>
      <c r="M26" s="68"/>
      <c r="N26" s="68"/>
      <c r="O26" s="68"/>
      <c r="P26" s="190">
        <f t="shared" ref="P26:Q31" si="3">D26+G26+J26+M26</f>
        <v>7</v>
      </c>
      <c r="Q26" s="191">
        <f>E26+H26+K26+N26</f>
        <v>2</v>
      </c>
      <c r="R26" s="190">
        <f t="shared" ref="R26:R31" si="4">Q26*30</f>
        <v>60</v>
      </c>
      <c r="S26" s="21" t="s">
        <v>108</v>
      </c>
      <c r="T26" s="296" t="s">
        <v>108</v>
      </c>
    </row>
    <row r="27" spans="1:20" x14ac:dyDescent="0.25">
      <c r="A27" s="52" t="s">
        <v>3</v>
      </c>
      <c r="B27" s="66" t="s">
        <v>81</v>
      </c>
      <c r="C27" s="67" t="s">
        <v>109</v>
      </c>
      <c r="D27" s="68"/>
      <c r="E27" s="68"/>
      <c r="F27" s="68"/>
      <c r="G27" s="71">
        <v>11</v>
      </c>
      <c r="H27" s="71">
        <v>3</v>
      </c>
      <c r="I27" s="71" t="s">
        <v>102</v>
      </c>
      <c r="J27" s="68"/>
      <c r="K27" s="68"/>
      <c r="L27" s="68"/>
      <c r="M27" s="68"/>
      <c r="N27" s="68"/>
      <c r="O27" s="68"/>
      <c r="P27" s="190">
        <f t="shared" si="3"/>
        <v>11</v>
      </c>
      <c r="Q27" s="191">
        <f t="shared" si="3"/>
        <v>3</v>
      </c>
      <c r="R27" s="190">
        <f t="shared" si="4"/>
        <v>90</v>
      </c>
      <c r="S27" s="21" t="s">
        <v>108</v>
      </c>
      <c r="T27" s="296" t="s">
        <v>108</v>
      </c>
    </row>
    <row r="28" spans="1:20" ht="13.8" x14ac:dyDescent="0.25">
      <c r="A28" s="261" t="s">
        <v>186</v>
      </c>
      <c r="B28" s="279" t="s">
        <v>81</v>
      </c>
      <c r="C28" s="280" t="s">
        <v>110</v>
      </c>
      <c r="D28" s="281"/>
      <c r="E28" s="281"/>
      <c r="F28" s="281"/>
      <c r="G28" s="281">
        <v>7</v>
      </c>
      <c r="H28" s="281">
        <v>2</v>
      </c>
      <c r="I28" s="281" t="s">
        <v>51</v>
      </c>
      <c r="J28" s="281"/>
      <c r="K28" s="281"/>
      <c r="L28" s="281"/>
      <c r="M28" s="281"/>
      <c r="N28" s="281"/>
      <c r="O28" s="281"/>
      <c r="P28" s="269">
        <f t="shared" si="3"/>
        <v>7</v>
      </c>
      <c r="Q28" s="270">
        <f t="shared" si="3"/>
        <v>2</v>
      </c>
      <c r="R28" s="269">
        <f t="shared" si="4"/>
        <v>60</v>
      </c>
      <c r="S28" s="260" t="s">
        <v>111</v>
      </c>
      <c r="T28" s="297" t="s">
        <v>111</v>
      </c>
    </row>
    <row r="29" spans="1:20" ht="13.8" x14ac:dyDescent="0.25">
      <c r="A29" s="261" t="s">
        <v>189</v>
      </c>
      <c r="B29" s="279" t="s">
        <v>81</v>
      </c>
      <c r="C29" s="282" t="s">
        <v>112</v>
      </c>
      <c r="D29" s="281"/>
      <c r="E29" s="281"/>
      <c r="F29" s="281"/>
      <c r="G29" s="281">
        <v>15</v>
      </c>
      <c r="H29" s="281">
        <v>4</v>
      </c>
      <c r="I29" s="281" t="s">
        <v>102</v>
      </c>
      <c r="J29" s="281"/>
      <c r="K29" s="281"/>
      <c r="L29" s="281"/>
      <c r="M29" s="281"/>
      <c r="N29" s="281"/>
      <c r="O29" s="281"/>
      <c r="P29" s="269">
        <f t="shared" si="3"/>
        <v>15</v>
      </c>
      <c r="Q29" s="270">
        <f t="shared" si="3"/>
        <v>4</v>
      </c>
      <c r="R29" s="269">
        <f t="shared" si="4"/>
        <v>120</v>
      </c>
      <c r="S29" s="260" t="s">
        <v>113</v>
      </c>
      <c r="T29" s="297" t="s">
        <v>113</v>
      </c>
    </row>
    <row r="30" spans="1:20" x14ac:dyDescent="0.25">
      <c r="A30" s="52" t="s">
        <v>11</v>
      </c>
      <c r="B30" s="66" t="s">
        <v>81</v>
      </c>
      <c r="C30" s="67" t="s">
        <v>114</v>
      </c>
      <c r="D30" s="71"/>
      <c r="E30" s="71"/>
      <c r="F30" s="71"/>
      <c r="G30" s="71">
        <v>6</v>
      </c>
      <c r="H30" s="71">
        <v>2</v>
      </c>
      <c r="I30" s="71" t="s">
        <v>51</v>
      </c>
      <c r="J30" s="71"/>
      <c r="K30" s="71"/>
      <c r="L30" s="71"/>
      <c r="M30" s="71"/>
      <c r="N30" s="71"/>
      <c r="O30" s="71"/>
      <c r="P30" s="190">
        <f t="shared" si="3"/>
        <v>6</v>
      </c>
      <c r="Q30" s="191">
        <f t="shared" si="3"/>
        <v>2</v>
      </c>
      <c r="R30" s="190">
        <f t="shared" si="4"/>
        <v>60</v>
      </c>
      <c r="S30" s="21" t="s">
        <v>88</v>
      </c>
      <c r="T30" s="297" t="s">
        <v>115</v>
      </c>
    </row>
    <row r="31" spans="1:20" x14ac:dyDescent="0.25">
      <c r="A31" s="52" t="s">
        <v>13</v>
      </c>
      <c r="B31" s="66" t="s">
        <v>81</v>
      </c>
      <c r="C31" s="67" t="s">
        <v>116</v>
      </c>
      <c r="D31" s="71"/>
      <c r="E31" s="71"/>
      <c r="F31" s="71"/>
      <c r="G31" s="71">
        <v>15</v>
      </c>
      <c r="H31" s="71">
        <v>4</v>
      </c>
      <c r="I31" s="71" t="s">
        <v>102</v>
      </c>
      <c r="J31" s="71"/>
      <c r="K31" s="71"/>
      <c r="L31" s="71"/>
      <c r="M31" s="71"/>
      <c r="N31" s="71"/>
      <c r="O31" s="71"/>
      <c r="P31" s="190">
        <f t="shared" si="3"/>
        <v>15</v>
      </c>
      <c r="Q31" s="191">
        <f t="shared" si="3"/>
        <v>4</v>
      </c>
      <c r="R31" s="190">
        <f t="shared" si="4"/>
        <v>120</v>
      </c>
      <c r="S31" s="21" t="s">
        <v>92</v>
      </c>
      <c r="T31" s="296" t="s">
        <v>92</v>
      </c>
    </row>
    <row r="32" spans="1:20" x14ac:dyDescent="0.25">
      <c r="A32" s="193"/>
      <c r="B32" s="194"/>
      <c r="C32" s="211" t="s">
        <v>154</v>
      </c>
      <c r="D32" s="195">
        <f>SUM(D26:D31)</f>
        <v>0</v>
      </c>
      <c r="E32" s="195"/>
      <c r="F32" s="196"/>
      <c r="G32" s="230">
        <f>SUM(G26:G31)</f>
        <v>61</v>
      </c>
      <c r="H32" s="230"/>
      <c r="I32" s="231"/>
      <c r="J32" s="195">
        <f>SUM(J26:J31)</f>
        <v>0</v>
      </c>
      <c r="K32" s="195"/>
      <c r="L32" s="196"/>
      <c r="M32" s="195">
        <f>SUM(M26:M31)</f>
        <v>0</v>
      </c>
      <c r="N32" s="196"/>
      <c r="O32" s="196"/>
      <c r="P32" s="195">
        <f>SUM(P26:P31)</f>
        <v>61</v>
      </c>
      <c r="Q32" s="197"/>
      <c r="R32" s="197">
        <f>SUM(R26:R31)</f>
        <v>510</v>
      </c>
      <c r="S32" s="179"/>
      <c r="T32" s="299"/>
    </row>
    <row r="33" spans="1:20" ht="13.8" thickBot="1" x14ac:dyDescent="0.3">
      <c r="A33" s="202"/>
      <c r="B33" s="203"/>
      <c r="C33" s="212" t="s">
        <v>155</v>
      </c>
      <c r="D33" s="204"/>
      <c r="E33" s="204">
        <f>SUM(E26:E31)</f>
        <v>0</v>
      </c>
      <c r="F33" s="205"/>
      <c r="G33" s="232"/>
      <c r="H33" s="232">
        <f>SUM(H26:H31)</f>
        <v>17</v>
      </c>
      <c r="I33" s="233"/>
      <c r="J33" s="204"/>
      <c r="K33" s="204">
        <f>SUM(K26:K31)</f>
        <v>0</v>
      </c>
      <c r="L33" s="205"/>
      <c r="M33" s="205"/>
      <c r="N33" s="204">
        <f>SUM(N26:N31)</f>
        <v>0</v>
      </c>
      <c r="O33" s="205"/>
      <c r="P33" s="206"/>
      <c r="Q33" s="207">
        <f>SUM(Q26:Q31)</f>
        <v>17</v>
      </c>
      <c r="R33" s="207"/>
      <c r="S33" s="181"/>
      <c r="T33" s="300"/>
    </row>
    <row r="34" spans="1:20" x14ac:dyDescent="0.25">
      <c r="A34" s="213" t="s">
        <v>77</v>
      </c>
      <c r="B34" s="214"/>
      <c r="C34" s="215" t="s">
        <v>117</v>
      </c>
      <c r="D34" s="216"/>
      <c r="E34" s="216"/>
      <c r="F34" s="216"/>
      <c r="G34" s="234"/>
      <c r="H34" s="234"/>
      <c r="I34" s="234"/>
      <c r="J34" s="216"/>
      <c r="K34" s="216"/>
      <c r="L34" s="216"/>
      <c r="M34" s="216"/>
      <c r="N34" s="216"/>
      <c r="O34" s="216"/>
      <c r="P34" s="214"/>
      <c r="Q34" s="214"/>
      <c r="R34" s="214"/>
      <c r="S34" s="182"/>
      <c r="T34" s="301"/>
    </row>
    <row r="35" spans="1:20" x14ac:dyDescent="0.25">
      <c r="A35" s="293" t="s">
        <v>192</v>
      </c>
      <c r="B35" s="283" t="s">
        <v>82</v>
      </c>
      <c r="C35" s="284" t="s">
        <v>36</v>
      </c>
      <c r="D35" s="295"/>
      <c r="E35" s="295"/>
      <c r="F35" s="295"/>
      <c r="G35" s="281">
        <v>16</v>
      </c>
      <c r="H35" s="281">
        <v>4</v>
      </c>
      <c r="I35" s="281" t="s">
        <v>152</v>
      </c>
      <c r="J35" s="281"/>
      <c r="K35" s="281"/>
      <c r="L35" s="281"/>
      <c r="M35" s="281"/>
      <c r="N35" s="281"/>
      <c r="O35" s="281"/>
      <c r="P35" s="290">
        <f t="shared" ref="P35:Q41" si="5">D35+G35+J35+M35</f>
        <v>16</v>
      </c>
      <c r="Q35" s="291">
        <f t="shared" si="5"/>
        <v>4</v>
      </c>
      <c r="R35" s="290">
        <f t="shared" ref="R35:R41" si="6">Q35*30</f>
        <v>120</v>
      </c>
      <c r="S35" s="285" t="s">
        <v>160</v>
      </c>
      <c r="T35" s="303" t="s">
        <v>156</v>
      </c>
    </row>
    <row r="36" spans="1:20" x14ac:dyDescent="0.25">
      <c r="A36" s="293" t="s">
        <v>193</v>
      </c>
      <c r="B36" s="283" t="s">
        <v>82</v>
      </c>
      <c r="C36" s="284" t="s">
        <v>157</v>
      </c>
      <c r="D36" s="295"/>
      <c r="E36" s="295"/>
      <c r="F36" s="295"/>
      <c r="G36" s="281">
        <v>22</v>
      </c>
      <c r="H36" s="281">
        <v>6</v>
      </c>
      <c r="I36" s="281" t="s">
        <v>50</v>
      </c>
      <c r="J36" s="281"/>
      <c r="K36" s="281"/>
      <c r="L36" s="281"/>
      <c r="M36" s="281"/>
      <c r="N36" s="281"/>
      <c r="O36" s="281"/>
      <c r="P36" s="290">
        <f t="shared" si="5"/>
        <v>22</v>
      </c>
      <c r="Q36" s="291">
        <f t="shared" si="5"/>
        <v>6</v>
      </c>
      <c r="R36" s="290">
        <f t="shared" si="6"/>
        <v>180</v>
      </c>
      <c r="S36" s="285" t="s">
        <v>113</v>
      </c>
      <c r="T36" s="305" t="s">
        <v>115</v>
      </c>
    </row>
    <row r="37" spans="1:20" x14ac:dyDescent="0.25">
      <c r="A37" s="184" t="s">
        <v>31</v>
      </c>
      <c r="B37" s="78" t="s">
        <v>82</v>
      </c>
      <c r="C37" s="79" t="s">
        <v>158</v>
      </c>
      <c r="D37" s="189"/>
      <c r="E37" s="189"/>
      <c r="F37" s="189"/>
      <c r="G37" s="192"/>
      <c r="H37" s="68"/>
      <c r="I37" s="68"/>
      <c r="J37" s="68">
        <v>22</v>
      </c>
      <c r="K37" s="68">
        <v>6</v>
      </c>
      <c r="L37" s="68" t="s">
        <v>146</v>
      </c>
      <c r="M37" s="68"/>
      <c r="N37" s="68"/>
      <c r="O37" s="68"/>
      <c r="P37" s="190">
        <f t="shared" si="5"/>
        <v>22</v>
      </c>
      <c r="Q37" s="191">
        <f t="shared" si="5"/>
        <v>6</v>
      </c>
      <c r="R37" s="190">
        <f t="shared" si="6"/>
        <v>180</v>
      </c>
      <c r="S37" s="185" t="s">
        <v>113</v>
      </c>
      <c r="T37" s="304" t="s">
        <v>113</v>
      </c>
    </row>
    <row r="38" spans="1:20" x14ac:dyDescent="0.25">
      <c r="A38" s="184" t="s">
        <v>32</v>
      </c>
      <c r="B38" s="78" t="s">
        <v>82</v>
      </c>
      <c r="C38" s="79" t="s">
        <v>33</v>
      </c>
      <c r="D38" s="68"/>
      <c r="E38" s="68"/>
      <c r="F38" s="68"/>
      <c r="G38" s="68"/>
      <c r="H38" s="68"/>
      <c r="I38" s="68"/>
      <c r="J38" s="68">
        <v>30</v>
      </c>
      <c r="K38" s="68">
        <v>8</v>
      </c>
      <c r="L38" s="68" t="s">
        <v>50</v>
      </c>
      <c r="M38" s="68"/>
      <c r="N38" s="68"/>
      <c r="O38" s="68"/>
      <c r="P38" s="190">
        <f t="shared" si="5"/>
        <v>30</v>
      </c>
      <c r="Q38" s="191">
        <f t="shared" si="5"/>
        <v>8</v>
      </c>
      <c r="R38" s="190">
        <f t="shared" si="6"/>
        <v>240</v>
      </c>
      <c r="S38" s="21" t="s">
        <v>88</v>
      </c>
      <c r="T38" s="305" t="s">
        <v>115</v>
      </c>
    </row>
    <row r="39" spans="1:20" x14ac:dyDescent="0.25">
      <c r="A39" s="184" t="s">
        <v>34</v>
      </c>
      <c r="B39" s="78" t="s">
        <v>82</v>
      </c>
      <c r="C39" s="79" t="s">
        <v>159</v>
      </c>
      <c r="D39" s="68"/>
      <c r="E39" s="68"/>
      <c r="F39" s="68"/>
      <c r="G39" s="68"/>
      <c r="H39" s="68"/>
      <c r="I39" s="68"/>
      <c r="J39" s="68">
        <v>19</v>
      </c>
      <c r="K39" s="68">
        <v>5</v>
      </c>
      <c r="L39" s="68" t="s">
        <v>102</v>
      </c>
      <c r="M39" s="68"/>
      <c r="N39" s="68"/>
      <c r="O39" s="68"/>
      <c r="P39" s="190">
        <f t="shared" si="5"/>
        <v>19</v>
      </c>
      <c r="Q39" s="191">
        <f t="shared" si="5"/>
        <v>5</v>
      </c>
      <c r="R39" s="190">
        <f t="shared" si="6"/>
        <v>150</v>
      </c>
      <c r="S39" s="200" t="s">
        <v>160</v>
      </c>
      <c r="T39" s="306" t="s">
        <v>160</v>
      </c>
    </row>
    <row r="40" spans="1:20" x14ac:dyDescent="0.25">
      <c r="A40" s="184" t="s">
        <v>37</v>
      </c>
      <c r="B40" s="78" t="s">
        <v>82</v>
      </c>
      <c r="C40" s="79" t="s">
        <v>161</v>
      </c>
      <c r="D40" s="68"/>
      <c r="E40" s="68"/>
      <c r="F40" s="68"/>
      <c r="G40" s="68"/>
      <c r="H40" s="68"/>
      <c r="I40" s="68"/>
      <c r="J40" s="68">
        <v>29</v>
      </c>
      <c r="K40" s="68">
        <v>8</v>
      </c>
      <c r="L40" s="68" t="s">
        <v>102</v>
      </c>
      <c r="M40" s="68"/>
      <c r="N40" s="68"/>
      <c r="O40" s="68"/>
      <c r="P40" s="190">
        <f t="shared" si="5"/>
        <v>29</v>
      </c>
      <c r="Q40" s="191">
        <f t="shared" si="5"/>
        <v>8</v>
      </c>
      <c r="R40" s="190">
        <f t="shared" si="6"/>
        <v>240</v>
      </c>
      <c r="S40" s="185" t="s">
        <v>92</v>
      </c>
      <c r="T40" s="304" t="s">
        <v>156</v>
      </c>
    </row>
    <row r="41" spans="1:20" x14ac:dyDescent="0.25">
      <c r="A41" s="201" t="s">
        <v>35</v>
      </c>
      <c r="B41" s="70" t="s">
        <v>82</v>
      </c>
      <c r="C41" s="79" t="s">
        <v>162</v>
      </c>
      <c r="D41" s="68"/>
      <c r="E41" s="68"/>
      <c r="F41" s="68"/>
      <c r="G41" s="68"/>
      <c r="H41" s="68"/>
      <c r="I41" s="68"/>
      <c r="J41" s="68">
        <v>10</v>
      </c>
      <c r="K41" s="68">
        <v>3</v>
      </c>
      <c r="L41" s="68" t="s">
        <v>50</v>
      </c>
      <c r="M41" s="68"/>
      <c r="N41" s="68"/>
      <c r="O41" s="68"/>
      <c r="P41" s="190">
        <f t="shared" si="5"/>
        <v>10</v>
      </c>
      <c r="Q41" s="191">
        <f t="shared" si="5"/>
        <v>3</v>
      </c>
      <c r="R41" s="190">
        <f t="shared" si="6"/>
        <v>90</v>
      </c>
      <c r="S41" s="200" t="s">
        <v>160</v>
      </c>
      <c r="T41" s="306" t="s">
        <v>160</v>
      </c>
    </row>
    <row r="42" spans="1:20" ht="13.8" x14ac:dyDescent="0.25">
      <c r="A42" s="72"/>
      <c r="B42" s="73"/>
      <c r="C42" s="32" t="s">
        <v>178</v>
      </c>
      <c r="D42" s="55">
        <f>SUM(D35:D41)</f>
        <v>0</v>
      </c>
      <c r="E42" s="55"/>
      <c r="F42" s="74"/>
      <c r="G42" s="55">
        <f>SUM(G35:G41)</f>
        <v>38</v>
      </c>
      <c r="H42" s="55"/>
      <c r="I42" s="74"/>
      <c r="J42" s="55">
        <f>SUM(J35:J41)</f>
        <v>110</v>
      </c>
      <c r="K42" s="55"/>
      <c r="L42" s="74"/>
      <c r="M42" s="55">
        <f>SUM(M35:M41)</f>
        <v>0</v>
      </c>
      <c r="N42" s="55"/>
      <c r="O42" s="74"/>
      <c r="P42" s="55">
        <f>SUM(P35:P41)</f>
        <v>148</v>
      </c>
      <c r="Q42" s="56"/>
      <c r="R42" s="35">
        <f>SUM(R35:R41)</f>
        <v>1200</v>
      </c>
      <c r="S42" s="179"/>
      <c r="T42" s="299"/>
    </row>
    <row r="43" spans="1:20" ht="14.4" thickBot="1" x14ac:dyDescent="0.3">
      <c r="A43" s="75"/>
      <c r="B43" s="65"/>
      <c r="C43" s="39" t="s">
        <v>179</v>
      </c>
      <c r="D43" s="57"/>
      <c r="E43" s="57">
        <f>SUM(E35:E41)</f>
        <v>0</v>
      </c>
      <c r="F43" s="76"/>
      <c r="G43" s="57"/>
      <c r="H43" s="57">
        <f>SUM(H35:H41)</f>
        <v>10</v>
      </c>
      <c r="I43" s="76"/>
      <c r="J43" s="57"/>
      <c r="K43" s="57">
        <f>SUM(K35:K41)</f>
        <v>30</v>
      </c>
      <c r="L43" s="76"/>
      <c r="M43" s="57"/>
      <c r="N43" s="57">
        <f>SUM(N35:N41)</f>
        <v>0</v>
      </c>
      <c r="O43" s="76"/>
      <c r="P43" s="38"/>
      <c r="Q43" s="57">
        <f>SUM(Q35:Q41)</f>
        <v>40</v>
      </c>
      <c r="R43" s="42"/>
      <c r="S43" s="181"/>
      <c r="T43" s="300"/>
    </row>
    <row r="44" spans="1:20" ht="13.8" x14ac:dyDescent="0.25">
      <c r="A44" s="80"/>
      <c r="B44" s="81" t="s">
        <v>50</v>
      </c>
      <c r="C44" s="82" t="s">
        <v>4</v>
      </c>
      <c r="D44" s="81"/>
      <c r="E44" s="81"/>
      <c r="F44" s="81"/>
      <c r="G44" s="81"/>
      <c r="H44" s="81"/>
      <c r="I44" s="81"/>
      <c r="J44" s="81"/>
      <c r="K44" s="81"/>
      <c r="L44" s="81"/>
      <c r="M44" s="81">
        <v>36</v>
      </c>
      <c r="N44" s="81">
        <v>10</v>
      </c>
      <c r="O44" s="83"/>
      <c r="P44" s="19">
        <f>D44+G44+J44+M44</f>
        <v>36</v>
      </c>
      <c r="Q44" s="85">
        <f>E44+H44+K44+N44</f>
        <v>10</v>
      </c>
      <c r="R44" s="84">
        <f>Q44*30</f>
        <v>300</v>
      </c>
      <c r="S44" s="208"/>
      <c r="T44" s="307"/>
    </row>
    <row r="45" spans="1:20" ht="14.4" thickBot="1" x14ac:dyDescent="0.3">
      <c r="A45" s="86"/>
      <c r="B45" s="69" t="s">
        <v>82</v>
      </c>
      <c r="C45" s="87" t="s">
        <v>124</v>
      </c>
      <c r="D45" s="88"/>
      <c r="E45" s="88"/>
      <c r="F45" s="69"/>
      <c r="G45" s="88"/>
      <c r="H45" s="88"/>
      <c r="I45" s="69"/>
      <c r="J45" s="88"/>
      <c r="K45" s="88"/>
      <c r="L45" s="69"/>
      <c r="M45" s="89">
        <v>74</v>
      </c>
      <c r="N45" s="69">
        <v>20</v>
      </c>
      <c r="O45" s="90"/>
      <c r="P45" s="19">
        <f>D45+G45+J45+M45</f>
        <v>74</v>
      </c>
      <c r="Q45" s="20">
        <f>E45+H45+K45+N45</f>
        <v>20</v>
      </c>
      <c r="R45" s="19">
        <f>Q45*30</f>
        <v>600</v>
      </c>
      <c r="S45" s="218"/>
      <c r="T45" s="308"/>
    </row>
    <row r="46" spans="1:20" ht="16.2" thickBot="1" x14ac:dyDescent="0.35">
      <c r="A46" s="58"/>
      <c r="B46" s="59"/>
      <c r="C46" s="91" t="s">
        <v>125</v>
      </c>
      <c r="D46" s="92">
        <f>D23+D32+D42</f>
        <v>110</v>
      </c>
      <c r="E46" s="93"/>
      <c r="F46" s="93"/>
      <c r="G46" s="92">
        <f>G23+G32+G42</f>
        <v>110</v>
      </c>
      <c r="H46" s="93"/>
      <c r="I46" s="93"/>
      <c r="J46" s="92">
        <f>J23+J32+J42</f>
        <v>110</v>
      </c>
      <c r="K46" s="93"/>
      <c r="L46" s="93"/>
      <c r="M46" s="92">
        <f>M23+M32+M42+M44+M45</f>
        <v>110</v>
      </c>
      <c r="N46" s="93"/>
      <c r="O46" s="93"/>
      <c r="P46" s="92">
        <f>P23+P32+P42+P44+P45</f>
        <v>440</v>
      </c>
      <c r="Q46" s="92"/>
      <c r="R46" s="92">
        <f>R23+R32+R42+R44+R45</f>
        <v>3600</v>
      </c>
      <c r="S46" s="181"/>
      <c r="T46" s="300"/>
    </row>
    <row r="47" spans="1:20" ht="16.2" thickBot="1" x14ac:dyDescent="0.35">
      <c r="A47" s="94"/>
      <c r="B47" s="95"/>
      <c r="C47" s="96" t="s">
        <v>126</v>
      </c>
      <c r="D47" s="97"/>
      <c r="E47" s="98">
        <f>E24+E33+E43</f>
        <v>30</v>
      </c>
      <c r="F47" s="97"/>
      <c r="G47" s="97"/>
      <c r="H47" s="98">
        <f>H24+H33+H43</f>
        <v>30</v>
      </c>
      <c r="I47" s="97"/>
      <c r="J47" s="97"/>
      <c r="K47" s="98">
        <f>K24+K33+K43</f>
        <v>30</v>
      </c>
      <c r="L47" s="97"/>
      <c r="M47" s="97"/>
      <c r="N47" s="98">
        <f>N24+N33+N43+N44+N45</f>
        <v>30</v>
      </c>
      <c r="O47" s="97"/>
      <c r="P47" s="59"/>
      <c r="Q47" s="98">
        <f>Q24+Q33+Q43+Q44+Q45</f>
        <v>120</v>
      </c>
      <c r="R47" s="99"/>
      <c r="S47" s="181"/>
      <c r="T47" s="300"/>
    </row>
    <row r="48" spans="1:20" ht="16.2" thickBot="1" x14ac:dyDescent="0.35">
      <c r="A48" s="100"/>
      <c r="B48" s="101"/>
      <c r="C48" s="102"/>
      <c r="D48" s="103"/>
      <c r="E48" s="104"/>
      <c r="F48" s="103"/>
      <c r="G48" s="103"/>
      <c r="H48" s="104"/>
      <c r="I48" s="103"/>
      <c r="J48" s="103"/>
      <c r="K48" s="104"/>
      <c r="L48" s="103"/>
      <c r="M48" s="103"/>
      <c r="N48" s="104"/>
      <c r="O48" s="103"/>
      <c r="P48" s="101"/>
      <c r="Q48" s="104"/>
      <c r="R48" s="105"/>
      <c r="S48" s="209"/>
      <c r="T48" s="209"/>
    </row>
    <row r="49" spans="1:18" ht="15.6" x14ac:dyDescent="0.3">
      <c r="A49" s="106" t="s">
        <v>127</v>
      </c>
      <c r="B49" s="107"/>
      <c r="C49" s="108" t="s">
        <v>128</v>
      </c>
      <c r="D49" s="109"/>
      <c r="E49" s="110"/>
      <c r="F49" s="109"/>
      <c r="G49" s="109"/>
      <c r="H49" s="110"/>
      <c r="I49" s="109"/>
      <c r="J49" s="109"/>
      <c r="K49" s="110"/>
      <c r="L49" s="109"/>
      <c r="M49" s="109"/>
      <c r="N49" s="110"/>
      <c r="O49" s="77"/>
      <c r="P49" s="48"/>
      <c r="Q49" s="107"/>
      <c r="R49" s="111"/>
    </row>
    <row r="50" spans="1:18" ht="15" x14ac:dyDescent="0.25">
      <c r="A50" s="112"/>
      <c r="B50" s="219"/>
      <c r="C50" s="220" t="s">
        <v>129</v>
      </c>
      <c r="D50" s="70"/>
      <c r="E50" s="210"/>
      <c r="F50" s="70"/>
      <c r="G50" s="70"/>
      <c r="H50" s="210"/>
      <c r="I50" s="70"/>
      <c r="J50" s="70"/>
      <c r="K50" s="210"/>
      <c r="L50" s="70"/>
      <c r="M50" s="70"/>
      <c r="N50" s="210"/>
      <c r="O50" s="70"/>
      <c r="P50" s="190">
        <f t="shared" ref="P50:Q54" si="7">D50+G50+J50+M50</f>
        <v>0</v>
      </c>
      <c r="Q50" s="20">
        <f t="shared" si="7"/>
        <v>0</v>
      </c>
      <c r="R50" s="115">
        <f>Q50*30</f>
        <v>0</v>
      </c>
    </row>
    <row r="51" spans="1:18" ht="13.8" x14ac:dyDescent="0.25">
      <c r="A51" s="113"/>
      <c r="B51" s="69"/>
      <c r="C51" s="198" t="s">
        <v>130</v>
      </c>
      <c r="D51" s="88"/>
      <c r="E51" s="88"/>
      <c r="F51" s="69"/>
      <c r="G51" s="88"/>
      <c r="H51" s="88"/>
      <c r="I51" s="69"/>
      <c r="J51" s="88"/>
      <c r="K51" s="88"/>
      <c r="L51" s="69"/>
      <c r="M51" s="69"/>
      <c r="N51" s="88"/>
      <c r="O51" s="69"/>
      <c r="P51" s="190">
        <f t="shared" si="7"/>
        <v>0</v>
      </c>
      <c r="Q51" s="20">
        <f t="shared" si="7"/>
        <v>0</v>
      </c>
      <c r="R51" s="115">
        <f>Q51*30</f>
        <v>0</v>
      </c>
    </row>
    <row r="52" spans="1:18" ht="13.8" x14ac:dyDescent="0.25">
      <c r="A52" s="113"/>
      <c r="B52" s="69"/>
      <c r="C52" s="198" t="s">
        <v>149</v>
      </c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 t="s">
        <v>50</v>
      </c>
      <c r="P52" s="190">
        <f t="shared" si="7"/>
        <v>0</v>
      </c>
      <c r="Q52" s="20">
        <f t="shared" si="7"/>
        <v>0</v>
      </c>
      <c r="R52" s="115">
        <f>Q52*30</f>
        <v>0</v>
      </c>
    </row>
    <row r="53" spans="1:18" ht="15.6" thickBot="1" x14ac:dyDescent="0.3">
      <c r="A53" s="116"/>
      <c r="B53" s="117"/>
      <c r="C53" s="221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222">
        <f t="shared" si="7"/>
        <v>0</v>
      </c>
      <c r="Q53" s="223">
        <f t="shared" si="7"/>
        <v>0</v>
      </c>
      <c r="R53" s="115">
        <f>Q53*30</f>
        <v>0</v>
      </c>
    </row>
    <row r="54" spans="1:18" ht="15.75" customHeight="1" thickBot="1" x14ac:dyDescent="0.3">
      <c r="A54" s="119"/>
      <c r="B54" s="120"/>
      <c r="C54" s="121" t="s">
        <v>131</v>
      </c>
      <c r="D54" s="122">
        <f>SUM(D50:D53)</f>
        <v>0</v>
      </c>
      <c r="E54" s="123"/>
      <c r="F54" s="123"/>
      <c r="G54" s="122">
        <f>SUM(G50:G53)</f>
        <v>0</v>
      </c>
      <c r="H54" s="123"/>
      <c r="I54" s="123"/>
      <c r="J54" s="122">
        <f>SUM(J50:J53)</f>
        <v>0</v>
      </c>
      <c r="K54" s="123"/>
      <c r="L54" s="123"/>
      <c r="M54" s="122">
        <f>SUM(M50:M53)</f>
        <v>0</v>
      </c>
      <c r="N54" s="123"/>
      <c r="O54" s="123"/>
      <c r="P54" s="124">
        <f t="shared" si="7"/>
        <v>0</v>
      </c>
      <c r="Q54" s="224">
        <f t="shared" si="7"/>
        <v>0</v>
      </c>
      <c r="R54" s="225">
        <f>Q54*30</f>
        <v>0</v>
      </c>
    </row>
    <row r="55" spans="1:18" ht="16.8" thickTop="1" thickBot="1" x14ac:dyDescent="0.3">
      <c r="A55" s="359" t="s">
        <v>183</v>
      </c>
      <c r="B55" s="359"/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Q55" s="359"/>
      <c r="R55" s="359"/>
    </row>
    <row r="56" spans="1:18" ht="14.4" thickTop="1" x14ac:dyDescent="0.25">
      <c r="A56" s="347" t="s">
        <v>132</v>
      </c>
      <c r="B56" s="128">
        <f t="shared" ref="B56:B61" si="8">(Q56/120)*100</f>
        <v>18.333333333333332</v>
      </c>
      <c r="C56" s="131" t="s">
        <v>97</v>
      </c>
      <c r="D56" s="127">
        <f>D14</f>
        <v>82</v>
      </c>
      <c r="E56" s="127">
        <f>E15</f>
        <v>22</v>
      </c>
      <c r="F56" s="128"/>
      <c r="G56" s="127">
        <f>G14</f>
        <v>0</v>
      </c>
      <c r="H56" s="127">
        <f>H15</f>
        <v>0</v>
      </c>
      <c r="I56" s="128"/>
      <c r="J56" s="127">
        <f>J14</f>
        <v>0</v>
      </c>
      <c r="K56" s="127">
        <f>K15</f>
        <v>0</v>
      </c>
      <c r="L56" s="128"/>
      <c r="M56" s="127">
        <f>M14</f>
        <v>0</v>
      </c>
      <c r="N56" s="127">
        <f>N15</f>
        <v>0</v>
      </c>
      <c r="O56" s="128"/>
      <c r="P56" s="127">
        <f>P14</f>
        <v>82</v>
      </c>
      <c r="Q56" s="127">
        <f>Q15</f>
        <v>22</v>
      </c>
      <c r="R56" s="129">
        <f t="shared" ref="R56:R62" si="9">Q56*30</f>
        <v>660</v>
      </c>
    </row>
    <row r="57" spans="1:18" ht="14.4" thickBot="1" x14ac:dyDescent="0.3">
      <c r="A57" s="360"/>
      <c r="B57" s="130">
        <f t="shared" si="8"/>
        <v>9.1666666666666661</v>
      </c>
      <c r="C57" s="131" t="s">
        <v>97</v>
      </c>
      <c r="D57" s="132">
        <f>D21</f>
        <v>28</v>
      </c>
      <c r="E57" s="132">
        <f>E22</f>
        <v>8</v>
      </c>
      <c r="F57" s="132"/>
      <c r="G57" s="132">
        <f>G21</f>
        <v>11</v>
      </c>
      <c r="H57" s="132">
        <f>H22</f>
        <v>3</v>
      </c>
      <c r="I57" s="132"/>
      <c r="J57" s="132">
        <f>J21</f>
        <v>0</v>
      </c>
      <c r="K57" s="132">
        <f>K22</f>
        <v>0</v>
      </c>
      <c r="L57" s="132"/>
      <c r="M57" s="132">
        <f>M21</f>
        <v>0</v>
      </c>
      <c r="N57" s="132">
        <f>N22</f>
        <v>0</v>
      </c>
      <c r="O57" s="132"/>
      <c r="P57" s="132">
        <f>P21</f>
        <v>39</v>
      </c>
      <c r="Q57" s="132">
        <f>Q22</f>
        <v>11</v>
      </c>
      <c r="R57" s="115">
        <f t="shared" si="9"/>
        <v>330</v>
      </c>
    </row>
    <row r="58" spans="1:18" ht="16.2" thickBot="1" x14ac:dyDescent="0.35">
      <c r="A58" s="360"/>
      <c r="B58" s="133">
        <f t="shared" si="8"/>
        <v>27.500000000000004</v>
      </c>
      <c r="C58" s="134" t="s">
        <v>106</v>
      </c>
      <c r="D58" s="135">
        <f>SUM(D56:D57)</f>
        <v>110</v>
      </c>
      <c r="E58" s="135">
        <f>SUM(E56:E57)</f>
        <v>30</v>
      </c>
      <c r="F58" s="136"/>
      <c r="G58" s="135">
        <f>SUM(G56:G57)</f>
        <v>11</v>
      </c>
      <c r="H58" s="135">
        <f>SUM(H56:H57)</f>
        <v>3</v>
      </c>
      <c r="I58" s="136"/>
      <c r="J58" s="135">
        <f>SUM(J56:J57)</f>
        <v>0</v>
      </c>
      <c r="K58" s="135">
        <f>SUM(K56:K57)</f>
        <v>0</v>
      </c>
      <c r="L58" s="136"/>
      <c r="M58" s="135">
        <f>SUM(M56:M57)</f>
        <v>0</v>
      </c>
      <c r="N58" s="135">
        <f>SUM(N56:N57)</f>
        <v>0</v>
      </c>
      <c r="O58" s="136"/>
      <c r="P58" s="135">
        <f>SUM(P56:P57)</f>
        <v>121</v>
      </c>
      <c r="Q58" s="135">
        <f>SUM(Q56:Q57)</f>
        <v>33</v>
      </c>
      <c r="R58" s="226">
        <f>Q58*30</f>
        <v>990</v>
      </c>
    </row>
    <row r="59" spans="1:18" ht="13.8" x14ac:dyDescent="0.25">
      <c r="A59" s="360"/>
      <c r="B59" s="137">
        <f t="shared" si="8"/>
        <v>14.166666666666666</v>
      </c>
      <c r="C59" s="138" t="s">
        <v>107</v>
      </c>
      <c r="D59" s="139">
        <f>D32</f>
        <v>0</v>
      </c>
      <c r="E59" s="139">
        <f>E33</f>
        <v>0</v>
      </c>
      <c r="F59" s="139"/>
      <c r="G59" s="139">
        <f>G32</f>
        <v>61</v>
      </c>
      <c r="H59" s="139">
        <f>H33</f>
        <v>17</v>
      </c>
      <c r="I59" s="139"/>
      <c r="J59" s="139">
        <f>J32</f>
        <v>0</v>
      </c>
      <c r="K59" s="139">
        <f>K33</f>
        <v>0</v>
      </c>
      <c r="L59" s="139"/>
      <c r="M59" s="139">
        <f>M32</f>
        <v>0</v>
      </c>
      <c r="N59" s="139">
        <f>N33</f>
        <v>0</v>
      </c>
      <c r="O59" s="139"/>
      <c r="P59" s="139">
        <f>P32</f>
        <v>61</v>
      </c>
      <c r="Q59" s="139">
        <f>Q33</f>
        <v>17</v>
      </c>
      <c r="R59" s="140">
        <f t="shared" si="9"/>
        <v>510</v>
      </c>
    </row>
    <row r="60" spans="1:18" ht="13.8" x14ac:dyDescent="0.25">
      <c r="A60" s="360"/>
      <c r="B60" s="137">
        <f t="shared" si="8"/>
        <v>41.666666666666671</v>
      </c>
      <c r="C60" s="141" t="s">
        <v>133</v>
      </c>
      <c r="D60" s="55">
        <f>D42</f>
        <v>0</v>
      </c>
      <c r="E60" s="55">
        <f>E43</f>
        <v>0</v>
      </c>
      <c r="F60" s="55"/>
      <c r="G60" s="55">
        <f>G42</f>
        <v>38</v>
      </c>
      <c r="H60" s="55">
        <f>H43</f>
        <v>10</v>
      </c>
      <c r="I60" s="55"/>
      <c r="J60" s="55">
        <f>J42</f>
        <v>110</v>
      </c>
      <c r="K60" s="55">
        <f>K43</f>
        <v>30</v>
      </c>
      <c r="L60" s="55"/>
      <c r="M60" s="55">
        <f>M42+M44</f>
        <v>36</v>
      </c>
      <c r="N60" s="55">
        <f>N43+N44</f>
        <v>10</v>
      </c>
      <c r="O60" s="55"/>
      <c r="P60" s="33">
        <f>P42+P44</f>
        <v>184</v>
      </c>
      <c r="Q60" s="33">
        <f>Q43+Q44</f>
        <v>50</v>
      </c>
      <c r="R60" s="142">
        <f t="shared" si="9"/>
        <v>1500</v>
      </c>
    </row>
    <row r="61" spans="1:18" ht="13.8" x14ac:dyDescent="0.25">
      <c r="A61" s="360"/>
      <c r="B61" s="137">
        <f t="shared" si="8"/>
        <v>16.666666666666664</v>
      </c>
      <c r="C61" s="141" t="s">
        <v>134</v>
      </c>
      <c r="D61" s="55"/>
      <c r="E61" s="55"/>
      <c r="F61" s="55"/>
      <c r="G61" s="55"/>
      <c r="H61" s="55"/>
      <c r="I61" s="55"/>
      <c r="J61" s="55"/>
      <c r="K61" s="55"/>
      <c r="L61" s="55"/>
      <c r="M61" s="55">
        <f>M45</f>
        <v>74</v>
      </c>
      <c r="N61" s="55">
        <f>N45</f>
        <v>20</v>
      </c>
      <c r="O61" s="55"/>
      <c r="P61" s="33">
        <f>P45</f>
        <v>74</v>
      </c>
      <c r="Q61" s="33">
        <f>Q45</f>
        <v>20</v>
      </c>
      <c r="R61" s="142">
        <f t="shared" si="9"/>
        <v>600</v>
      </c>
    </row>
    <row r="62" spans="1:18" ht="13.8" x14ac:dyDescent="0.25">
      <c r="A62" s="360"/>
      <c r="B62" s="137"/>
      <c r="C62" s="141" t="s">
        <v>128</v>
      </c>
      <c r="D62" s="55">
        <f>D54</f>
        <v>0</v>
      </c>
      <c r="E62" s="55"/>
      <c r="F62" s="55"/>
      <c r="G62" s="55">
        <f>G54</f>
        <v>0</v>
      </c>
      <c r="H62" s="55"/>
      <c r="I62" s="55"/>
      <c r="J62" s="55">
        <f>J54</f>
        <v>0</v>
      </c>
      <c r="K62" s="55"/>
      <c r="L62" s="55"/>
      <c r="M62" s="55">
        <f>M54</f>
        <v>0</v>
      </c>
      <c r="N62" s="55"/>
      <c r="O62" s="55"/>
      <c r="P62" s="55">
        <f>P54</f>
        <v>0</v>
      </c>
      <c r="Q62" s="55"/>
      <c r="R62" s="142">
        <f t="shared" si="9"/>
        <v>0</v>
      </c>
    </row>
    <row r="63" spans="1:18" ht="14.4" thickBot="1" x14ac:dyDescent="0.3">
      <c r="A63" s="361"/>
      <c r="B63" s="143">
        <f>B56+B57+B59+B60+B61</f>
        <v>100</v>
      </c>
      <c r="C63" s="144" t="s">
        <v>135</v>
      </c>
      <c r="D63" s="145">
        <f>SUM(D58:D62)</f>
        <v>110</v>
      </c>
      <c r="E63" s="145">
        <f>SUM(E58:E62)</f>
        <v>30</v>
      </c>
      <c r="F63" s="145"/>
      <c r="G63" s="145">
        <f>SUM(G58:G62)</f>
        <v>110</v>
      </c>
      <c r="H63" s="145">
        <f>SUM(H58:H62)</f>
        <v>30</v>
      </c>
      <c r="I63" s="145"/>
      <c r="J63" s="145">
        <f>SUM(J58:J62)</f>
        <v>110</v>
      </c>
      <c r="K63" s="145">
        <f>SUM(K58:K62)</f>
        <v>30</v>
      </c>
      <c r="L63" s="145"/>
      <c r="M63" s="145">
        <f>SUM(M58:M62)</f>
        <v>110</v>
      </c>
      <c r="N63" s="145">
        <f>SUM(N58:N62)</f>
        <v>30</v>
      </c>
      <c r="O63" s="146"/>
      <c r="P63" s="145">
        <f>SUM(P58:P62)</f>
        <v>440</v>
      </c>
      <c r="Q63" s="145">
        <f>SUM(Q58:Q62)</f>
        <v>120</v>
      </c>
      <c r="R63" s="147">
        <f>Q63*30</f>
        <v>3600</v>
      </c>
    </row>
    <row r="64" spans="1:18" ht="16.8" thickTop="1" thickBot="1" x14ac:dyDescent="0.3">
      <c r="A64" s="148"/>
      <c r="B64" s="350" t="s">
        <v>136</v>
      </c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362"/>
    </row>
    <row r="65" spans="1:18" ht="15" thickTop="1" thickBot="1" x14ac:dyDescent="0.3">
      <c r="A65" s="149"/>
      <c r="B65" s="150"/>
      <c r="C65" s="151" t="s">
        <v>137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3" t="s">
        <v>138</v>
      </c>
      <c r="Q65" s="154"/>
      <c r="R65" s="149"/>
    </row>
    <row r="66" spans="1:18" ht="13.8" x14ac:dyDescent="0.25">
      <c r="A66" s="149"/>
      <c r="B66" s="150"/>
      <c r="C66" s="155" t="s">
        <v>139</v>
      </c>
      <c r="D66" s="156"/>
      <c r="E66" s="156"/>
      <c r="F66" s="157">
        <f>SUM(D70:E70)</f>
        <v>6</v>
      </c>
      <c r="G66" s="156"/>
      <c r="H66" s="156"/>
      <c r="I66" s="157">
        <f>SUM(G70:H70)</f>
        <v>4</v>
      </c>
      <c r="J66" s="156"/>
      <c r="K66" s="156"/>
      <c r="L66" s="157">
        <f>SUM(J70:K70)</f>
        <v>0</v>
      </c>
      <c r="M66" s="156"/>
      <c r="N66" s="156"/>
      <c r="O66" s="157">
        <f>SUM(M70:N70)</f>
        <v>0</v>
      </c>
      <c r="P66" s="158">
        <f>F66+I66+L66+O66</f>
        <v>10</v>
      </c>
      <c r="Q66" s="149"/>
      <c r="R66" s="149"/>
    </row>
    <row r="67" spans="1:18" ht="13.8" x14ac:dyDescent="0.25">
      <c r="A67" s="149"/>
      <c r="B67" s="150"/>
      <c r="C67" s="159" t="s">
        <v>140</v>
      </c>
      <c r="D67" s="156"/>
      <c r="E67" s="156"/>
      <c r="F67" s="157">
        <f>SUM(D71:E71)</f>
        <v>2</v>
      </c>
      <c r="G67" s="156"/>
      <c r="H67" s="156"/>
      <c r="I67" s="157">
        <f>SUM(G71:H71)</f>
        <v>5</v>
      </c>
      <c r="J67" s="156"/>
      <c r="K67" s="156"/>
      <c r="L67" s="157">
        <f>SUM(J71:K71)</f>
        <v>4</v>
      </c>
      <c r="M67" s="156"/>
      <c r="N67" s="156"/>
      <c r="O67" s="157">
        <f>SUM(M71:N71)</f>
        <v>1</v>
      </c>
      <c r="P67" s="158">
        <f>F67+I67+L67+O67</f>
        <v>12</v>
      </c>
      <c r="Q67" s="149"/>
      <c r="R67" s="149"/>
    </row>
    <row r="68" spans="1:18" ht="14.4" thickBot="1" x14ac:dyDescent="0.3">
      <c r="A68" s="149"/>
      <c r="B68" s="150"/>
      <c r="C68" s="160" t="s">
        <v>141</v>
      </c>
      <c r="D68" s="161"/>
      <c r="E68" s="162"/>
      <c r="F68" s="163">
        <f>SUM(F66:F67)</f>
        <v>8</v>
      </c>
      <c r="G68" s="164"/>
      <c r="H68" s="165"/>
      <c r="I68" s="163">
        <f>SUM(I66:I67)</f>
        <v>9</v>
      </c>
      <c r="J68" s="164"/>
      <c r="K68" s="165"/>
      <c r="L68" s="163">
        <f>SUM(L66:L67)</f>
        <v>4</v>
      </c>
      <c r="M68" s="164"/>
      <c r="N68" s="165"/>
      <c r="O68" s="163">
        <f>SUM(O66:O67)</f>
        <v>1</v>
      </c>
      <c r="P68" s="166">
        <f>F68+I68+L68+O68</f>
        <v>22</v>
      </c>
      <c r="Q68" s="149"/>
      <c r="R68" s="149"/>
    </row>
    <row r="69" spans="1:18" ht="14.4" thickTop="1" x14ac:dyDescent="0.25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</row>
    <row r="70" spans="1:18" ht="13.8" hidden="1" x14ac:dyDescent="0.25">
      <c r="A70" s="167"/>
      <c r="B70" s="167"/>
      <c r="C70" s="167"/>
      <c r="D70" s="168">
        <f>COUNTIF(F8:F53,"F")</f>
        <v>6</v>
      </c>
      <c r="E70" s="169">
        <f>COUNTIF(F8:F53,"F(Z)")</f>
        <v>0</v>
      </c>
      <c r="F70" s="167"/>
      <c r="G70" s="170">
        <f>COUNTIF(I8:I53,"F")</f>
        <v>3</v>
      </c>
      <c r="H70" s="171">
        <f>COUNTIF(I8:I53,"F(Z)")</f>
        <v>1</v>
      </c>
      <c r="I70" s="167"/>
      <c r="J70" s="170">
        <f>COUNTIF(L8:L53,"F")</f>
        <v>0</v>
      </c>
      <c r="K70" s="171">
        <f>COUNTIF(L8:L53,"F(Z)")</f>
        <v>0</v>
      </c>
      <c r="L70" s="167"/>
      <c r="M70" s="170">
        <f>COUNTIF(O8:O53,"F")</f>
        <v>0</v>
      </c>
      <c r="N70" s="171">
        <f>COUNTIF(O8:O53,"F(Z)")</f>
        <v>0</v>
      </c>
      <c r="O70" s="167"/>
      <c r="P70" s="167"/>
      <c r="Q70" s="167"/>
      <c r="R70" s="167"/>
    </row>
    <row r="71" spans="1:18" ht="13.8" hidden="1" x14ac:dyDescent="0.25">
      <c r="A71" s="167"/>
      <c r="B71" s="167"/>
      <c r="C71" s="167"/>
      <c r="D71" s="172">
        <f>COUNTIF(F8:F53,"V")</f>
        <v>2</v>
      </c>
      <c r="E71" s="173">
        <f>COUNTIF(F8:F53,"V(Z)")</f>
        <v>0</v>
      </c>
      <c r="F71" s="167"/>
      <c r="G71" s="174">
        <f>COUNTIF(I8:I53,"V")</f>
        <v>1</v>
      </c>
      <c r="H71" s="175">
        <f>COUNTIF(I8:I53,"V(Z)")</f>
        <v>4</v>
      </c>
      <c r="I71" s="167"/>
      <c r="J71" s="174">
        <f>COUNTIF(L8:L53,"V")</f>
        <v>2</v>
      </c>
      <c r="K71" s="175">
        <f>COUNTIF(L8:L53,"V(Z)")</f>
        <v>2</v>
      </c>
      <c r="L71" s="167"/>
      <c r="M71" s="174">
        <f>COUNTIF(O8:O53,"V")</f>
        <v>1</v>
      </c>
      <c r="N71" s="175">
        <f>COUNTIF(O8:O53,"V(Z)")</f>
        <v>0</v>
      </c>
      <c r="O71" s="167"/>
      <c r="P71" s="167"/>
      <c r="Q71" s="167"/>
      <c r="R71" s="167"/>
    </row>
    <row r="72" spans="1:18" ht="17.399999999999999" x14ac:dyDescent="0.3">
      <c r="A72" s="167"/>
      <c r="B72" s="167"/>
      <c r="C72" s="177"/>
      <c r="D72" s="228"/>
      <c r="E72" s="228"/>
      <c r="F72" s="149"/>
      <c r="G72" s="229"/>
      <c r="H72" s="229"/>
      <c r="I72" s="149"/>
      <c r="J72" s="229"/>
      <c r="K72" s="229"/>
      <c r="L72" s="149"/>
      <c r="M72" s="229"/>
      <c r="N72" s="229"/>
      <c r="O72" s="167"/>
      <c r="P72" s="167"/>
      <c r="Q72" s="167"/>
      <c r="R72" s="167"/>
    </row>
    <row r="73" spans="1:18" ht="16.8" x14ac:dyDescent="0.3">
      <c r="A73" s="167"/>
      <c r="B73" s="178"/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167"/>
      <c r="R73" s="167"/>
    </row>
    <row r="74" spans="1:18" ht="16.8" x14ac:dyDescent="0.3">
      <c r="A74" s="167"/>
      <c r="B74" s="178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167"/>
      <c r="R74" s="167"/>
    </row>
  </sheetData>
  <mergeCells count="22">
    <mergeCell ref="C74:P74"/>
    <mergeCell ref="S4:S6"/>
    <mergeCell ref="T4:T6"/>
    <mergeCell ref="D5:F5"/>
    <mergeCell ref="G5:I5"/>
    <mergeCell ref="J5:L5"/>
    <mergeCell ref="M5:O5"/>
    <mergeCell ref="C23:C24"/>
    <mergeCell ref="A55:R55"/>
    <mergeCell ref="A56:A63"/>
    <mergeCell ref="B64:R64"/>
    <mergeCell ref="C73:P73"/>
    <mergeCell ref="A1:T1"/>
    <mergeCell ref="A2:T2"/>
    <mergeCell ref="A3:T3"/>
    <mergeCell ref="A4:A6"/>
    <mergeCell ref="B4:B6"/>
    <mergeCell ref="C4:C5"/>
    <mergeCell ref="D4:O4"/>
    <mergeCell ref="P4:P6"/>
    <mergeCell ref="Q4:Q6"/>
    <mergeCell ref="R4:R6"/>
  </mergeCells>
  <pageMargins left="0.39370078740157483" right="0.39370078740157483" top="0.98425196850393704" bottom="0.98425196850393704" header="0.51181102362204722" footer="0.51181102362204722"/>
  <pageSetup paperSize="9" scale="45" orientation="landscape" r:id="rId1"/>
  <headerFooter alignWithMargins="0">
    <oddHeader>&amp;L&amp;"Arial,Félkövér"&amp;12          Nemzeti Közszolgálati Egyetem
   &amp;UHadtudományi és Honvédtisztképző Kar&amp;R&amp;14 2.2d. sz. melléklet a Védelmi infokommunikációs rendszertervező mesterképzési szak tantervéhez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V76"/>
  <sheetViews>
    <sheetView zoomScale="70" zoomScaleNormal="70" zoomScalePageLayoutView="60" workbookViewId="0">
      <selection activeCell="S37" sqref="S37"/>
    </sheetView>
  </sheetViews>
  <sheetFormatPr defaultRowHeight="13.2" x14ac:dyDescent="0.25"/>
  <cols>
    <col min="1" max="1" width="13.88671875" customWidth="1"/>
    <col min="2" max="2" width="5.44140625" customWidth="1"/>
    <col min="3" max="3" width="73" customWidth="1"/>
    <col min="4" max="15" width="5.88671875" customWidth="1"/>
    <col min="19" max="19" width="18.6640625" customWidth="1"/>
    <col min="20" max="20" width="28.5546875" hidden="1" customWidth="1"/>
  </cols>
  <sheetData>
    <row r="1" spans="1:20" ht="17.399999999999999" x14ac:dyDescent="0.25">
      <c r="A1" s="314" t="s">
        <v>176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</row>
    <row r="2" spans="1:20" ht="15.6" x14ac:dyDescent="0.25">
      <c r="A2" s="315" t="s">
        <v>163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</row>
    <row r="3" spans="1:20" ht="16.2" thickBot="1" x14ac:dyDescent="0.3">
      <c r="A3" s="315" t="s">
        <v>59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</row>
    <row r="4" spans="1:20" ht="14.4" customHeight="1" thickTop="1" thickBot="1" x14ac:dyDescent="0.3">
      <c r="A4" s="317" t="s">
        <v>65</v>
      </c>
      <c r="B4" s="320" t="s">
        <v>66</v>
      </c>
      <c r="C4" s="323" t="s">
        <v>67</v>
      </c>
      <c r="D4" s="325" t="s">
        <v>68</v>
      </c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8" t="s">
        <v>69</v>
      </c>
      <c r="Q4" s="331" t="s">
        <v>70</v>
      </c>
      <c r="R4" s="331" t="s">
        <v>71</v>
      </c>
      <c r="S4" s="335" t="s">
        <v>72</v>
      </c>
      <c r="T4" s="338" t="s">
        <v>73</v>
      </c>
    </row>
    <row r="5" spans="1:20" ht="13.8" thickBot="1" x14ac:dyDescent="0.3">
      <c r="A5" s="352"/>
      <c r="B5" s="354"/>
      <c r="C5" s="324"/>
      <c r="D5" s="356" t="s">
        <v>74</v>
      </c>
      <c r="E5" s="356"/>
      <c r="F5" s="356"/>
      <c r="G5" s="356" t="s">
        <v>75</v>
      </c>
      <c r="H5" s="356"/>
      <c r="I5" s="356"/>
      <c r="J5" s="356" t="s">
        <v>76</v>
      </c>
      <c r="K5" s="356"/>
      <c r="L5" s="356"/>
      <c r="M5" s="356" t="s">
        <v>77</v>
      </c>
      <c r="N5" s="356"/>
      <c r="O5" s="356"/>
      <c r="P5" s="329"/>
      <c r="Q5" s="332"/>
      <c r="R5" s="332"/>
      <c r="S5" s="336"/>
      <c r="T5" s="339"/>
    </row>
    <row r="6" spans="1:20" ht="84" thickBot="1" x14ac:dyDescent="0.3">
      <c r="A6" s="353"/>
      <c r="B6" s="355"/>
      <c r="C6" s="2" t="s">
        <v>78</v>
      </c>
      <c r="D6" s="3" t="s">
        <v>177</v>
      </c>
      <c r="E6" s="4" t="s">
        <v>79</v>
      </c>
      <c r="F6" s="5" t="s">
        <v>80</v>
      </c>
      <c r="G6" s="3" t="s">
        <v>177</v>
      </c>
      <c r="H6" s="6" t="s">
        <v>79</v>
      </c>
      <c r="I6" s="7" t="s">
        <v>80</v>
      </c>
      <c r="J6" s="3" t="s">
        <v>177</v>
      </c>
      <c r="K6" s="6" t="s">
        <v>79</v>
      </c>
      <c r="L6" s="7" t="s">
        <v>80</v>
      </c>
      <c r="M6" s="3" t="s">
        <v>177</v>
      </c>
      <c r="N6" s="6" t="s">
        <v>79</v>
      </c>
      <c r="O6" s="7" t="s">
        <v>80</v>
      </c>
      <c r="P6" s="330"/>
      <c r="Q6" s="333"/>
      <c r="R6" s="333"/>
      <c r="S6" s="337"/>
      <c r="T6" s="340"/>
    </row>
    <row r="7" spans="1:20" ht="13.8" x14ac:dyDescent="0.25">
      <c r="A7" s="8" t="s">
        <v>74</v>
      </c>
      <c r="B7" s="9"/>
      <c r="C7" s="10" t="s">
        <v>83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82"/>
      <c r="T7" s="301"/>
    </row>
    <row r="8" spans="1:20" ht="15" x14ac:dyDescent="0.25">
      <c r="A8" s="11" t="s">
        <v>1</v>
      </c>
      <c r="B8" s="12" t="s">
        <v>81</v>
      </c>
      <c r="C8" s="13" t="s">
        <v>54</v>
      </c>
      <c r="D8" s="12">
        <v>14</v>
      </c>
      <c r="E8" s="14">
        <v>4</v>
      </c>
      <c r="F8" s="15" t="s">
        <v>51</v>
      </c>
      <c r="G8" s="16"/>
      <c r="H8" s="16"/>
      <c r="I8" s="17"/>
      <c r="J8" s="16"/>
      <c r="K8" s="16"/>
      <c r="L8" s="17"/>
      <c r="M8" s="18"/>
      <c r="N8" s="18"/>
      <c r="O8" s="18"/>
      <c r="P8" s="19">
        <f t="shared" ref="P8:Q13" si="0">D8+G8+J8+M8</f>
        <v>14</v>
      </c>
      <c r="Q8" s="20">
        <f t="shared" si="0"/>
        <v>4</v>
      </c>
      <c r="R8" s="19">
        <f>Q8*30</f>
        <v>120</v>
      </c>
      <c r="S8" s="21" t="s">
        <v>84</v>
      </c>
      <c r="T8" s="296" t="s">
        <v>85</v>
      </c>
    </row>
    <row r="9" spans="1:20" ht="15" x14ac:dyDescent="0.25">
      <c r="A9" s="11" t="s">
        <v>5</v>
      </c>
      <c r="B9" s="22" t="s">
        <v>81</v>
      </c>
      <c r="C9" s="23" t="s">
        <v>55</v>
      </c>
      <c r="D9" s="22">
        <v>8</v>
      </c>
      <c r="E9" s="24">
        <v>2</v>
      </c>
      <c r="F9" s="25" t="s">
        <v>52</v>
      </c>
      <c r="G9" s="16"/>
      <c r="H9" s="16"/>
      <c r="I9" s="17"/>
      <c r="J9" s="16"/>
      <c r="K9" s="16"/>
      <c r="L9" s="17"/>
      <c r="M9" s="18"/>
      <c r="N9" s="18"/>
      <c r="O9" s="18"/>
      <c r="P9" s="19">
        <f t="shared" si="0"/>
        <v>8</v>
      </c>
      <c r="Q9" s="20">
        <f t="shared" si="0"/>
        <v>2</v>
      </c>
      <c r="R9" s="19">
        <f>Q9*30</f>
        <v>60</v>
      </c>
      <c r="S9" s="260" t="s">
        <v>86</v>
      </c>
      <c r="T9" s="297" t="s">
        <v>87</v>
      </c>
    </row>
    <row r="10" spans="1:20" ht="15" x14ac:dyDescent="0.25">
      <c r="A10" s="11" t="s">
        <v>7</v>
      </c>
      <c r="B10" s="22" t="s">
        <v>81</v>
      </c>
      <c r="C10" s="23" t="s">
        <v>9</v>
      </c>
      <c r="D10" s="22">
        <v>22</v>
      </c>
      <c r="E10" s="24">
        <v>6</v>
      </c>
      <c r="F10" s="25" t="s">
        <v>51</v>
      </c>
      <c r="G10" s="16"/>
      <c r="H10" s="16"/>
      <c r="I10" s="17"/>
      <c r="J10" s="16"/>
      <c r="K10" s="16"/>
      <c r="L10" s="17"/>
      <c r="M10" s="18"/>
      <c r="N10" s="18"/>
      <c r="O10" s="18"/>
      <c r="P10" s="19">
        <f t="shared" si="0"/>
        <v>22</v>
      </c>
      <c r="Q10" s="20">
        <f t="shared" si="0"/>
        <v>6</v>
      </c>
      <c r="R10" s="19">
        <f>Q10*30</f>
        <v>180</v>
      </c>
      <c r="S10" s="21" t="s">
        <v>88</v>
      </c>
      <c r="T10" s="296" t="s">
        <v>89</v>
      </c>
    </row>
    <row r="11" spans="1:20" ht="15" x14ac:dyDescent="0.25">
      <c r="A11" s="261" t="s">
        <v>197</v>
      </c>
      <c r="B11" s="262" t="s">
        <v>81</v>
      </c>
      <c r="C11" s="263" t="s">
        <v>90</v>
      </c>
      <c r="D11" s="262">
        <v>12</v>
      </c>
      <c r="E11" s="264">
        <v>3</v>
      </c>
      <c r="F11" s="265" t="s">
        <v>51</v>
      </c>
      <c r="G11" s="266"/>
      <c r="H11" s="266"/>
      <c r="I11" s="267"/>
      <c r="J11" s="266"/>
      <c r="K11" s="266"/>
      <c r="L11" s="267"/>
      <c r="M11" s="268"/>
      <c r="N11" s="268"/>
      <c r="O11" s="268"/>
      <c r="P11" s="269">
        <f t="shared" si="0"/>
        <v>12</v>
      </c>
      <c r="Q11" s="270">
        <f t="shared" si="0"/>
        <v>3</v>
      </c>
      <c r="R11" s="269">
        <f>Q11*30</f>
        <v>90</v>
      </c>
      <c r="S11" s="260" t="s">
        <v>91</v>
      </c>
      <c r="T11" s="297"/>
    </row>
    <row r="12" spans="1:20" ht="15" x14ac:dyDescent="0.25">
      <c r="A12" s="11" t="s">
        <v>12</v>
      </c>
      <c r="B12" s="22" t="s">
        <v>81</v>
      </c>
      <c r="C12" s="23" t="s">
        <v>56</v>
      </c>
      <c r="D12" s="22">
        <v>18</v>
      </c>
      <c r="E12" s="24">
        <v>5</v>
      </c>
      <c r="F12" s="25" t="s">
        <v>50</v>
      </c>
      <c r="G12" s="16"/>
      <c r="H12" s="16"/>
      <c r="I12" s="17"/>
      <c r="J12" s="16"/>
      <c r="K12" s="16"/>
      <c r="L12" s="17"/>
      <c r="M12" s="18"/>
      <c r="N12" s="18"/>
      <c r="O12" s="18"/>
      <c r="P12" s="19">
        <f t="shared" si="0"/>
        <v>18</v>
      </c>
      <c r="Q12" s="20">
        <f t="shared" si="0"/>
        <v>5</v>
      </c>
      <c r="R12" s="19">
        <f>Q12*30</f>
        <v>150</v>
      </c>
      <c r="S12" s="21" t="s">
        <v>92</v>
      </c>
      <c r="T12" s="298" t="s">
        <v>93</v>
      </c>
    </row>
    <row r="13" spans="1:20" ht="15" x14ac:dyDescent="0.25">
      <c r="A13" s="261" t="s">
        <v>188</v>
      </c>
      <c r="B13" s="271" t="s">
        <v>81</v>
      </c>
      <c r="C13" s="272" t="s">
        <v>94</v>
      </c>
      <c r="D13" s="262">
        <v>8</v>
      </c>
      <c r="E13" s="264">
        <v>2</v>
      </c>
      <c r="F13" s="265" t="s">
        <v>51</v>
      </c>
      <c r="G13" s="266"/>
      <c r="H13" s="266"/>
      <c r="I13" s="267"/>
      <c r="J13" s="266"/>
      <c r="K13" s="266"/>
      <c r="L13" s="267"/>
      <c r="M13" s="268"/>
      <c r="N13" s="268"/>
      <c r="O13" s="268"/>
      <c r="P13" s="269">
        <f>D13+G13+J13+M13</f>
        <v>8</v>
      </c>
      <c r="Q13" s="270">
        <f t="shared" si="0"/>
        <v>2</v>
      </c>
      <c r="R13" s="269">
        <f t="shared" ref="R13" si="1">Q13*30</f>
        <v>60</v>
      </c>
      <c r="S13" s="21" t="s">
        <v>88</v>
      </c>
      <c r="T13" s="297"/>
    </row>
    <row r="14" spans="1:20" ht="13.8" x14ac:dyDescent="0.25">
      <c r="A14" s="286"/>
      <c r="B14" s="268"/>
      <c r="C14" s="275" t="s">
        <v>95</v>
      </c>
      <c r="D14" s="276">
        <f>SUM(D8:D13)</f>
        <v>82</v>
      </c>
      <c r="E14" s="276"/>
      <c r="F14" s="287"/>
      <c r="G14" s="276">
        <f>SUM(G8:G13)</f>
        <v>0</v>
      </c>
      <c r="H14" s="276"/>
      <c r="I14" s="287"/>
      <c r="J14" s="276">
        <f>SUM(J8:J13)</f>
        <v>0</v>
      </c>
      <c r="K14" s="276"/>
      <c r="L14" s="287"/>
      <c r="M14" s="276">
        <f>SUM(M8:M13)</f>
        <v>0</v>
      </c>
      <c r="N14" s="276"/>
      <c r="O14" s="287"/>
      <c r="P14" s="288">
        <f>SUM(P8:P13)</f>
        <v>82</v>
      </c>
      <c r="Q14" s="287"/>
      <c r="R14" s="289">
        <f>SUM(R8:R13)</f>
        <v>660</v>
      </c>
      <c r="S14" s="285"/>
      <c r="T14" s="305"/>
    </row>
    <row r="15" spans="1:20" ht="14.4" thickBot="1" x14ac:dyDescent="0.3">
      <c r="A15" s="37"/>
      <c r="B15" s="38"/>
      <c r="C15" s="39" t="s">
        <v>96</v>
      </c>
      <c r="D15" s="40"/>
      <c r="E15" s="41">
        <f>SUM(E8:E13)</f>
        <v>22</v>
      </c>
      <c r="F15" s="40"/>
      <c r="G15" s="40"/>
      <c r="H15" s="41">
        <f>SUM(H8:H13)</f>
        <v>0</v>
      </c>
      <c r="I15" s="40"/>
      <c r="J15" s="40"/>
      <c r="K15" s="41">
        <f>SUM(K8:K13)</f>
        <v>0</v>
      </c>
      <c r="L15" s="40"/>
      <c r="M15" s="40"/>
      <c r="N15" s="41">
        <f>SUM(N8:N13)</f>
        <v>0</v>
      </c>
      <c r="O15" s="40"/>
      <c r="P15" s="42"/>
      <c r="Q15" s="43">
        <f>SUM(Q8:Q13)</f>
        <v>22</v>
      </c>
      <c r="R15" s="44"/>
      <c r="S15" s="181"/>
      <c r="T15" s="300"/>
    </row>
    <row r="16" spans="1:20" ht="13.8" x14ac:dyDescent="0.25">
      <c r="A16" s="45" t="s">
        <v>75</v>
      </c>
      <c r="B16" s="46"/>
      <c r="C16" s="47" t="s">
        <v>97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  <c r="Q16" s="48"/>
      <c r="R16" s="48"/>
      <c r="S16" s="182"/>
      <c r="T16" s="301"/>
    </row>
    <row r="17" spans="1:20" ht="13.8" x14ac:dyDescent="0.25">
      <c r="A17" s="50" t="s">
        <v>14</v>
      </c>
      <c r="B17" s="12" t="s">
        <v>81</v>
      </c>
      <c r="C17" s="13" t="s">
        <v>57</v>
      </c>
      <c r="D17" s="12">
        <v>6</v>
      </c>
      <c r="E17" s="14">
        <v>2</v>
      </c>
      <c r="F17" s="15" t="s">
        <v>51</v>
      </c>
      <c r="G17" s="51"/>
      <c r="H17" s="51"/>
      <c r="I17" s="51"/>
      <c r="J17" s="51"/>
      <c r="K17" s="51"/>
      <c r="L17" s="51"/>
      <c r="M17" s="51"/>
      <c r="N17" s="51"/>
      <c r="O17" s="51"/>
      <c r="P17" s="19">
        <f t="shared" ref="P17:P19" si="2">D17+G17+J17+M17</f>
        <v>6</v>
      </c>
      <c r="Q17" s="20">
        <f>E17+H17+K17+N17</f>
        <v>2</v>
      </c>
      <c r="R17" s="19">
        <f>Q17*30</f>
        <v>60</v>
      </c>
      <c r="S17" s="21" t="s">
        <v>98</v>
      </c>
      <c r="T17" s="296" t="s">
        <v>98</v>
      </c>
    </row>
    <row r="18" spans="1:20" ht="13.8" x14ac:dyDescent="0.25">
      <c r="A18" s="52" t="s">
        <v>16</v>
      </c>
      <c r="B18" s="22" t="s">
        <v>81</v>
      </c>
      <c r="C18" s="23" t="s">
        <v>17</v>
      </c>
      <c r="D18" s="22">
        <v>16</v>
      </c>
      <c r="E18" s="24">
        <v>4</v>
      </c>
      <c r="F18" s="25" t="s">
        <v>50</v>
      </c>
      <c r="G18" s="51"/>
      <c r="H18" s="51"/>
      <c r="I18" s="51"/>
      <c r="J18" s="51"/>
      <c r="K18" s="51"/>
      <c r="L18" s="51"/>
      <c r="M18" s="51"/>
      <c r="N18" s="51"/>
      <c r="O18" s="51"/>
      <c r="P18" s="19">
        <f t="shared" si="2"/>
        <v>16</v>
      </c>
      <c r="Q18" s="20">
        <f>E18+H18+K18+N18</f>
        <v>4</v>
      </c>
      <c r="R18" s="19">
        <f>Q18*30</f>
        <v>120</v>
      </c>
      <c r="S18" s="21" t="s">
        <v>99</v>
      </c>
      <c r="T18" s="296" t="s">
        <v>99</v>
      </c>
    </row>
    <row r="19" spans="1:20" ht="13.8" x14ac:dyDescent="0.25">
      <c r="A19" s="52" t="s">
        <v>19</v>
      </c>
      <c r="B19" s="53" t="s">
        <v>81</v>
      </c>
      <c r="C19" s="54" t="s">
        <v>58</v>
      </c>
      <c r="D19" s="22">
        <v>6</v>
      </c>
      <c r="E19" s="24">
        <v>2</v>
      </c>
      <c r="F19" s="25" t="s">
        <v>51</v>
      </c>
      <c r="G19" s="51"/>
      <c r="H19" s="51"/>
      <c r="I19" s="51"/>
      <c r="J19" s="51"/>
      <c r="K19" s="51"/>
      <c r="L19" s="51"/>
      <c r="M19" s="51"/>
      <c r="N19" s="51"/>
      <c r="O19" s="51"/>
      <c r="P19" s="19">
        <f t="shared" si="2"/>
        <v>6</v>
      </c>
      <c r="Q19" s="20">
        <f>E19+H19+K19+N19</f>
        <v>2</v>
      </c>
      <c r="R19" s="19">
        <f>Q19*30</f>
        <v>60</v>
      </c>
      <c r="S19" s="21" t="s">
        <v>100</v>
      </c>
      <c r="T19" s="296" t="s">
        <v>100</v>
      </c>
    </row>
    <row r="20" spans="1:20" ht="13.8" x14ac:dyDescent="0.25">
      <c r="A20" s="261" t="s">
        <v>187</v>
      </c>
      <c r="B20" s="271" t="s">
        <v>81</v>
      </c>
      <c r="C20" s="263" t="s">
        <v>101</v>
      </c>
      <c r="D20" s="262"/>
      <c r="E20" s="264"/>
      <c r="F20" s="265"/>
      <c r="G20" s="274">
        <v>11</v>
      </c>
      <c r="H20" s="274">
        <v>3</v>
      </c>
      <c r="I20" s="274" t="s">
        <v>102</v>
      </c>
      <c r="J20" s="268"/>
      <c r="K20" s="268"/>
      <c r="L20" s="268"/>
      <c r="M20" s="268"/>
      <c r="N20" s="268"/>
      <c r="O20" s="268"/>
      <c r="P20" s="269">
        <f>D20+G20+J20+M20</f>
        <v>11</v>
      </c>
      <c r="Q20" s="270">
        <f>E20+H20+K20+N20</f>
        <v>3</v>
      </c>
      <c r="R20" s="269">
        <f>Q20*30</f>
        <v>90</v>
      </c>
      <c r="S20" s="260" t="s">
        <v>103</v>
      </c>
      <c r="T20" s="297" t="s">
        <v>103</v>
      </c>
    </row>
    <row r="21" spans="1:20" ht="13.8" x14ac:dyDescent="0.25">
      <c r="A21" s="30"/>
      <c r="B21" s="31"/>
      <c r="C21" s="32" t="s">
        <v>104</v>
      </c>
      <c r="D21" s="55">
        <f>SUM(D17:D20)</f>
        <v>28</v>
      </c>
      <c r="E21" s="34"/>
      <c r="F21" s="31"/>
      <c r="G21" s="55">
        <f>SUM(G17:G20)</f>
        <v>11</v>
      </c>
      <c r="H21" s="34"/>
      <c r="I21" s="31"/>
      <c r="J21" s="55">
        <f>SUM(J17:J20)</f>
        <v>0</v>
      </c>
      <c r="K21" s="34"/>
      <c r="L21" s="31"/>
      <c r="M21" s="55">
        <f>SUM(M17:M20)</f>
        <v>0</v>
      </c>
      <c r="N21" s="34"/>
      <c r="O21" s="31"/>
      <c r="P21" s="33">
        <f>SUM(P17:P20)</f>
        <v>39</v>
      </c>
      <c r="Q21" s="34"/>
      <c r="R21" s="35">
        <f>SUM(R17:R20)</f>
        <v>330</v>
      </c>
      <c r="S21" s="179"/>
      <c r="T21" s="299"/>
    </row>
    <row r="22" spans="1:20" ht="14.4" thickBot="1" x14ac:dyDescent="0.3">
      <c r="A22" s="37"/>
      <c r="B22" s="38"/>
      <c r="C22" s="39" t="s">
        <v>105</v>
      </c>
      <c r="D22" s="40"/>
      <c r="E22" s="57">
        <f>SUM(E17:E20)</f>
        <v>8</v>
      </c>
      <c r="F22" s="38"/>
      <c r="G22" s="40"/>
      <c r="H22" s="57">
        <f>SUM(H17:H20)</f>
        <v>3</v>
      </c>
      <c r="I22" s="38"/>
      <c r="J22" s="40"/>
      <c r="K22" s="57">
        <f>SUM(K17:K20)</f>
        <v>0</v>
      </c>
      <c r="L22" s="38"/>
      <c r="M22" s="40"/>
      <c r="N22" s="57">
        <f>SUM(N17:N20)</f>
        <v>0</v>
      </c>
      <c r="O22" s="38"/>
      <c r="P22" s="42"/>
      <c r="Q22" s="41">
        <f>SUM(Q17:Q20)</f>
        <v>11</v>
      </c>
      <c r="R22" s="40"/>
      <c r="S22" s="181"/>
      <c r="T22" s="300"/>
    </row>
    <row r="23" spans="1:20" ht="13.8" x14ac:dyDescent="0.25">
      <c r="A23" s="58"/>
      <c r="B23" s="59"/>
      <c r="C23" s="357" t="s">
        <v>106</v>
      </c>
      <c r="D23" s="60">
        <f>D14+D21</f>
        <v>110</v>
      </c>
      <c r="E23" s="61"/>
      <c r="F23" s="62"/>
      <c r="G23" s="60">
        <f>G14+G21</f>
        <v>11</v>
      </c>
      <c r="H23" s="61"/>
      <c r="I23" s="62"/>
      <c r="J23" s="60">
        <f>J14+J21</f>
        <v>0</v>
      </c>
      <c r="K23" s="61"/>
      <c r="L23" s="62"/>
      <c r="M23" s="60">
        <f>M14+M21</f>
        <v>0</v>
      </c>
      <c r="N23" s="61"/>
      <c r="O23" s="62"/>
      <c r="P23" s="60">
        <f>P14+P21</f>
        <v>121</v>
      </c>
      <c r="Q23" s="61"/>
      <c r="R23" s="60">
        <f>R14+R21</f>
        <v>990</v>
      </c>
      <c r="S23" s="183"/>
      <c r="T23" s="302"/>
    </row>
    <row r="24" spans="1:20" ht="14.4" thickBot="1" x14ac:dyDescent="0.3">
      <c r="A24" s="64"/>
      <c r="B24" s="65"/>
      <c r="C24" s="358"/>
      <c r="D24" s="40"/>
      <c r="E24" s="41">
        <f>E15+E22</f>
        <v>30</v>
      </c>
      <c r="F24" s="38"/>
      <c r="G24" s="40"/>
      <c r="H24" s="41">
        <f>H15+H22</f>
        <v>3</v>
      </c>
      <c r="I24" s="38"/>
      <c r="J24" s="40"/>
      <c r="K24" s="41">
        <f>K15+K22</f>
        <v>0</v>
      </c>
      <c r="L24" s="38"/>
      <c r="M24" s="40"/>
      <c r="N24" s="41">
        <f>N15+N22</f>
        <v>0</v>
      </c>
      <c r="O24" s="38"/>
      <c r="P24" s="40"/>
      <c r="Q24" s="41">
        <f>Q15+Q22</f>
        <v>33</v>
      </c>
      <c r="R24" s="40"/>
      <c r="S24" s="181"/>
      <c r="T24" s="300"/>
    </row>
    <row r="25" spans="1:20" ht="13.8" x14ac:dyDescent="0.25">
      <c r="A25" s="45" t="s">
        <v>76</v>
      </c>
      <c r="B25" s="48"/>
      <c r="C25" s="47" t="s">
        <v>107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182"/>
      <c r="T25" s="301"/>
    </row>
    <row r="26" spans="1:20" ht="13.8" x14ac:dyDescent="0.25">
      <c r="A26" s="52" t="s">
        <v>0</v>
      </c>
      <c r="B26" s="66" t="s">
        <v>81</v>
      </c>
      <c r="C26" s="67" t="s">
        <v>53</v>
      </c>
      <c r="D26" s="68"/>
      <c r="E26" s="68"/>
      <c r="F26" s="68"/>
      <c r="G26" s="68">
        <v>7</v>
      </c>
      <c r="H26" s="68">
        <v>2</v>
      </c>
      <c r="I26" s="68" t="s">
        <v>51</v>
      </c>
      <c r="J26" s="68"/>
      <c r="K26" s="68"/>
      <c r="L26" s="68"/>
      <c r="M26" s="68"/>
      <c r="N26" s="68"/>
      <c r="O26" s="68"/>
      <c r="P26" s="19">
        <f t="shared" ref="P26:Q31" si="3">D26+G26+J26+M26</f>
        <v>7</v>
      </c>
      <c r="Q26" s="20">
        <f t="shared" si="3"/>
        <v>2</v>
      </c>
      <c r="R26" s="19">
        <f t="shared" ref="R26:R31" si="4">Q26*30</f>
        <v>60</v>
      </c>
      <c r="S26" s="21" t="s">
        <v>108</v>
      </c>
      <c r="T26" s="296" t="s">
        <v>108</v>
      </c>
    </row>
    <row r="27" spans="1:20" ht="13.8" x14ac:dyDescent="0.25">
      <c r="A27" s="52" t="s">
        <v>3</v>
      </c>
      <c r="B27" s="66" t="s">
        <v>81</v>
      </c>
      <c r="C27" s="67" t="s">
        <v>109</v>
      </c>
      <c r="D27" s="68"/>
      <c r="E27" s="68"/>
      <c r="F27" s="68"/>
      <c r="G27" s="68">
        <v>11</v>
      </c>
      <c r="H27" s="68">
        <v>3</v>
      </c>
      <c r="I27" s="68" t="s">
        <v>50</v>
      </c>
      <c r="J27" s="68"/>
      <c r="K27" s="68"/>
      <c r="L27" s="68"/>
      <c r="M27" s="68"/>
      <c r="N27" s="68"/>
      <c r="O27" s="68"/>
      <c r="P27" s="19">
        <f t="shared" si="3"/>
        <v>11</v>
      </c>
      <c r="Q27" s="20">
        <f t="shared" si="3"/>
        <v>3</v>
      </c>
      <c r="R27" s="19">
        <f t="shared" si="4"/>
        <v>90</v>
      </c>
      <c r="S27" s="21" t="s">
        <v>108</v>
      </c>
      <c r="T27" s="296" t="s">
        <v>108</v>
      </c>
    </row>
    <row r="28" spans="1:20" ht="13.8" x14ac:dyDescent="0.25">
      <c r="A28" s="261" t="s">
        <v>186</v>
      </c>
      <c r="B28" s="279" t="s">
        <v>81</v>
      </c>
      <c r="C28" s="280" t="s">
        <v>110</v>
      </c>
      <c r="D28" s="281"/>
      <c r="E28" s="281"/>
      <c r="F28" s="281"/>
      <c r="G28" s="281">
        <v>7</v>
      </c>
      <c r="H28" s="281">
        <v>2</v>
      </c>
      <c r="I28" s="281" t="s">
        <v>51</v>
      </c>
      <c r="J28" s="281"/>
      <c r="K28" s="281"/>
      <c r="L28" s="281"/>
      <c r="M28" s="281"/>
      <c r="N28" s="281"/>
      <c r="O28" s="281"/>
      <c r="P28" s="269">
        <f t="shared" si="3"/>
        <v>7</v>
      </c>
      <c r="Q28" s="270">
        <f t="shared" si="3"/>
        <v>2</v>
      </c>
      <c r="R28" s="269">
        <f t="shared" si="4"/>
        <v>60</v>
      </c>
      <c r="S28" s="260" t="s">
        <v>111</v>
      </c>
      <c r="T28" s="297" t="s">
        <v>111</v>
      </c>
    </row>
    <row r="29" spans="1:20" ht="13.8" x14ac:dyDescent="0.25">
      <c r="A29" s="261" t="s">
        <v>189</v>
      </c>
      <c r="B29" s="279" t="s">
        <v>81</v>
      </c>
      <c r="C29" s="282" t="s">
        <v>112</v>
      </c>
      <c r="D29" s="281"/>
      <c r="E29" s="281"/>
      <c r="F29" s="281"/>
      <c r="G29" s="281">
        <v>15</v>
      </c>
      <c r="H29" s="281">
        <v>4</v>
      </c>
      <c r="I29" s="281" t="s">
        <v>102</v>
      </c>
      <c r="J29" s="281"/>
      <c r="K29" s="281"/>
      <c r="L29" s="281"/>
      <c r="M29" s="281"/>
      <c r="N29" s="281"/>
      <c r="O29" s="281"/>
      <c r="P29" s="269">
        <f t="shared" si="3"/>
        <v>15</v>
      </c>
      <c r="Q29" s="270">
        <f t="shared" si="3"/>
        <v>4</v>
      </c>
      <c r="R29" s="269">
        <f t="shared" si="4"/>
        <v>120</v>
      </c>
      <c r="S29" s="260" t="s">
        <v>113</v>
      </c>
      <c r="T29" s="297" t="s">
        <v>113</v>
      </c>
    </row>
    <row r="30" spans="1:20" ht="13.8" x14ac:dyDescent="0.25">
      <c r="A30" s="52" t="s">
        <v>11</v>
      </c>
      <c r="B30" s="66" t="s">
        <v>81</v>
      </c>
      <c r="C30" s="67" t="s">
        <v>114</v>
      </c>
      <c r="D30" s="71"/>
      <c r="E30" s="71"/>
      <c r="F30" s="71"/>
      <c r="G30" s="71">
        <v>6</v>
      </c>
      <c r="H30" s="71">
        <v>2</v>
      </c>
      <c r="I30" s="71" t="s">
        <v>51</v>
      </c>
      <c r="J30" s="71"/>
      <c r="K30" s="71"/>
      <c r="L30" s="71"/>
      <c r="M30" s="71"/>
      <c r="N30" s="71"/>
      <c r="O30" s="71"/>
      <c r="P30" s="19">
        <f t="shared" si="3"/>
        <v>6</v>
      </c>
      <c r="Q30" s="20">
        <f t="shared" si="3"/>
        <v>2</v>
      </c>
      <c r="R30" s="19">
        <f t="shared" si="4"/>
        <v>60</v>
      </c>
      <c r="S30" s="21" t="s">
        <v>88</v>
      </c>
      <c r="T30" s="297" t="s">
        <v>115</v>
      </c>
    </row>
    <row r="31" spans="1:20" ht="13.8" x14ac:dyDescent="0.25">
      <c r="A31" s="52" t="s">
        <v>13</v>
      </c>
      <c r="B31" s="66" t="s">
        <v>81</v>
      </c>
      <c r="C31" s="67" t="s">
        <v>116</v>
      </c>
      <c r="D31" s="71"/>
      <c r="E31" s="71"/>
      <c r="F31" s="71"/>
      <c r="G31" s="71">
        <v>15</v>
      </c>
      <c r="H31" s="71">
        <v>4</v>
      </c>
      <c r="I31" s="71" t="s">
        <v>50</v>
      </c>
      <c r="J31" s="71"/>
      <c r="K31" s="71"/>
      <c r="L31" s="71"/>
      <c r="M31" s="71"/>
      <c r="N31" s="71"/>
      <c r="O31" s="71"/>
      <c r="P31" s="19">
        <f t="shared" si="3"/>
        <v>15</v>
      </c>
      <c r="Q31" s="20">
        <f t="shared" si="3"/>
        <v>4</v>
      </c>
      <c r="R31" s="19">
        <f t="shared" si="4"/>
        <v>120</v>
      </c>
      <c r="S31" s="21" t="s">
        <v>92</v>
      </c>
      <c r="T31" s="296" t="s">
        <v>92</v>
      </c>
    </row>
    <row r="32" spans="1:20" ht="13.8" x14ac:dyDescent="0.25">
      <c r="A32" s="193"/>
      <c r="B32" s="194"/>
      <c r="C32" s="211" t="s">
        <v>154</v>
      </c>
      <c r="D32" s="195">
        <f>SUM(D26:D31)</f>
        <v>0</v>
      </c>
      <c r="E32" s="195"/>
      <c r="F32" s="196"/>
      <c r="G32" s="195">
        <f>SUM(G26:G31)</f>
        <v>61</v>
      </c>
      <c r="H32" s="195"/>
      <c r="I32" s="196"/>
      <c r="J32" s="195">
        <f>SUM(J26:J31)</f>
        <v>0</v>
      </c>
      <c r="K32" s="195"/>
      <c r="L32" s="196"/>
      <c r="M32" s="195">
        <f>SUM(M26:M31)</f>
        <v>0</v>
      </c>
      <c r="N32" s="196"/>
      <c r="O32" s="196"/>
      <c r="P32" s="55">
        <f>SUM(P26:P31)</f>
        <v>61</v>
      </c>
      <c r="Q32" s="56"/>
      <c r="R32" s="56">
        <f>SUM(R26:R31)</f>
        <v>510</v>
      </c>
      <c r="S32" s="179"/>
      <c r="T32" s="299"/>
    </row>
    <row r="33" spans="1:20" ht="14.4" thickBot="1" x14ac:dyDescent="0.3">
      <c r="A33" s="202"/>
      <c r="B33" s="203"/>
      <c r="C33" s="212" t="s">
        <v>155</v>
      </c>
      <c r="D33" s="204"/>
      <c r="E33" s="204">
        <f>SUM(E26:E31)</f>
        <v>0</v>
      </c>
      <c r="F33" s="205"/>
      <c r="G33" s="204"/>
      <c r="H33" s="204">
        <f>SUM(H26:H31)</f>
        <v>17</v>
      </c>
      <c r="I33" s="205"/>
      <c r="J33" s="204"/>
      <c r="K33" s="204">
        <f>SUM(K26:K31)</f>
        <v>0</v>
      </c>
      <c r="L33" s="205"/>
      <c r="M33" s="205"/>
      <c r="N33" s="204">
        <f>SUM(N26:N31)</f>
        <v>0</v>
      </c>
      <c r="O33" s="205"/>
      <c r="P33" s="38"/>
      <c r="Q33" s="42">
        <f>SUM(Q26:Q31)</f>
        <v>17</v>
      </c>
      <c r="R33" s="42"/>
      <c r="S33" s="181"/>
      <c r="T33" s="300"/>
    </row>
    <row r="34" spans="1:20" ht="13.8" x14ac:dyDescent="0.25">
      <c r="A34" s="213" t="s">
        <v>77</v>
      </c>
      <c r="B34" s="214"/>
      <c r="C34" s="215" t="s">
        <v>117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48"/>
      <c r="Q34" s="48"/>
      <c r="R34" s="48"/>
      <c r="S34" s="182"/>
      <c r="T34" s="301"/>
    </row>
    <row r="35" spans="1:20" ht="13.8" x14ac:dyDescent="0.25">
      <c r="A35" s="184" t="s">
        <v>38</v>
      </c>
      <c r="B35" s="78" t="s">
        <v>82</v>
      </c>
      <c r="C35" s="79" t="s">
        <v>61</v>
      </c>
      <c r="D35" s="68"/>
      <c r="E35" s="68"/>
      <c r="F35" s="68"/>
      <c r="G35" s="68">
        <v>7</v>
      </c>
      <c r="H35" s="68">
        <v>2</v>
      </c>
      <c r="I35" s="68" t="s">
        <v>51</v>
      </c>
      <c r="J35" s="68"/>
      <c r="K35" s="68"/>
      <c r="L35" s="68"/>
      <c r="M35" s="68"/>
      <c r="N35" s="68"/>
      <c r="O35" s="68"/>
      <c r="P35" s="19">
        <f t="shared" ref="P35:P41" si="5">D35+G35+J35+M35</f>
        <v>7</v>
      </c>
      <c r="Q35" s="20">
        <f>E35+H35+K35+N35</f>
        <v>2</v>
      </c>
      <c r="R35" s="19">
        <f t="shared" ref="R35:R41" si="6">Q35*30</f>
        <v>60</v>
      </c>
      <c r="S35" s="185" t="s">
        <v>160</v>
      </c>
      <c r="T35" s="306" t="s">
        <v>156</v>
      </c>
    </row>
    <row r="36" spans="1:20" ht="13.8" x14ac:dyDescent="0.25">
      <c r="A36" s="184" t="s">
        <v>39</v>
      </c>
      <c r="B36" s="78" t="s">
        <v>164</v>
      </c>
      <c r="C36" s="79" t="s">
        <v>62</v>
      </c>
      <c r="D36" s="68"/>
      <c r="E36" s="68"/>
      <c r="F36" s="68"/>
      <c r="G36" s="68">
        <v>8</v>
      </c>
      <c r="H36" s="68">
        <v>2</v>
      </c>
      <c r="I36" s="68" t="s">
        <v>51</v>
      </c>
      <c r="J36" s="68"/>
      <c r="K36" s="68"/>
      <c r="L36" s="68"/>
      <c r="M36" s="68"/>
      <c r="N36" s="68"/>
      <c r="O36" s="68"/>
      <c r="P36" s="19">
        <f t="shared" si="5"/>
        <v>8</v>
      </c>
      <c r="Q36" s="20">
        <f>E36+H36+K36+N36</f>
        <v>2</v>
      </c>
      <c r="R36" s="19">
        <f t="shared" si="6"/>
        <v>60</v>
      </c>
      <c r="S36" s="21" t="s">
        <v>88</v>
      </c>
      <c r="T36" s="305" t="s">
        <v>115</v>
      </c>
    </row>
    <row r="37" spans="1:20" ht="13.8" x14ac:dyDescent="0.25">
      <c r="A37" s="184" t="s">
        <v>40</v>
      </c>
      <c r="B37" s="78" t="s">
        <v>82</v>
      </c>
      <c r="C37" s="79" t="s">
        <v>41</v>
      </c>
      <c r="D37" s="68"/>
      <c r="E37" s="68"/>
      <c r="F37" s="68"/>
      <c r="G37" s="68">
        <v>15</v>
      </c>
      <c r="H37" s="68">
        <v>4</v>
      </c>
      <c r="I37" s="68" t="s">
        <v>50</v>
      </c>
      <c r="J37" s="68"/>
      <c r="K37" s="68"/>
      <c r="L37" s="68"/>
      <c r="M37" s="68"/>
      <c r="N37" s="68"/>
      <c r="O37" s="68"/>
      <c r="P37" s="19">
        <f t="shared" si="5"/>
        <v>15</v>
      </c>
      <c r="Q37" s="20">
        <f>E37+H37+K37+N37</f>
        <v>4</v>
      </c>
      <c r="R37" s="19">
        <f t="shared" si="6"/>
        <v>120</v>
      </c>
      <c r="S37" s="185" t="s">
        <v>92</v>
      </c>
      <c r="T37" s="304" t="s">
        <v>156</v>
      </c>
    </row>
    <row r="38" spans="1:20" ht="13.8" x14ac:dyDescent="0.25">
      <c r="A38" s="184" t="s">
        <v>42</v>
      </c>
      <c r="B38" s="78" t="s">
        <v>82</v>
      </c>
      <c r="C38" s="79" t="s">
        <v>63</v>
      </c>
      <c r="D38" s="68"/>
      <c r="E38" s="68"/>
      <c r="F38" s="68"/>
      <c r="G38" s="68">
        <v>8</v>
      </c>
      <c r="H38" s="68">
        <v>2</v>
      </c>
      <c r="I38" s="68" t="s">
        <v>51</v>
      </c>
      <c r="J38" s="68"/>
      <c r="K38" s="68"/>
      <c r="L38" s="68"/>
      <c r="M38" s="68"/>
      <c r="N38" s="68"/>
      <c r="O38" s="68"/>
      <c r="P38" s="19">
        <f t="shared" si="5"/>
        <v>8</v>
      </c>
      <c r="Q38" s="20">
        <f>E38+H38+K38+N38</f>
        <v>2</v>
      </c>
      <c r="R38" s="19">
        <f t="shared" si="6"/>
        <v>60</v>
      </c>
      <c r="S38" s="185" t="s">
        <v>113</v>
      </c>
      <c r="T38" s="304" t="s">
        <v>113</v>
      </c>
    </row>
    <row r="39" spans="1:20" x14ac:dyDescent="0.25">
      <c r="A39" s="261" t="s">
        <v>190</v>
      </c>
      <c r="B39" s="283" t="s">
        <v>82</v>
      </c>
      <c r="C39" s="284" t="s">
        <v>143</v>
      </c>
      <c r="D39" s="281"/>
      <c r="E39" s="281"/>
      <c r="F39" s="281"/>
      <c r="G39" s="281"/>
      <c r="H39" s="281"/>
      <c r="I39" s="281"/>
      <c r="J39" s="281">
        <v>38</v>
      </c>
      <c r="K39" s="281">
        <v>10</v>
      </c>
      <c r="L39" s="281" t="s">
        <v>102</v>
      </c>
      <c r="M39" s="281"/>
      <c r="N39" s="281"/>
      <c r="O39" s="281"/>
      <c r="P39" s="290">
        <f>D39+G39+J39+M39</f>
        <v>38</v>
      </c>
      <c r="Q39" s="291">
        <f>E39+H39+K39+N39</f>
        <v>10</v>
      </c>
      <c r="R39" s="290">
        <f t="shared" si="6"/>
        <v>300</v>
      </c>
      <c r="S39" s="292" t="s">
        <v>103</v>
      </c>
      <c r="T39" s="303" t="s">
        <v>103</v>
      </c>
    </row>
    <row r="40" spans="1:20" ht="13.8" x14ac:dyDescent="0.25">
      <c r="A40" s="52" t="s">
        <v>35</v>
      </c>
      <c r="B40" s="78" t="s">
        <v>82</v>
      </c>
      <c r="C40" s="79" t="s">
        <v>165</v>
      </c>
      <c r="D40" s="68"/>
      <c r="E40" s="68"/>
      <c r="F40" s="68"/>
      <c r="G40" s="68"/>
      <c r="H40" s="68"/>
      <c r="I40" s="68"/>
      <c r="J40" s="68">
        <v>10</v>
      </c>
      <c r="K40" s="68">
        <v>3</v>
      </c>
      <c r="L40" s="68" t="s">
        <v>50</v>
      </c>
      <c r="M40" s="68"/>
      <c r="N40" s="68"/>
      <c r="O40" s="68"/>
      <c r="P40" s="19">
        <v>10</v>
      </c>
      <c r="Q40" s="20">
        <v>3</v>
      </c>
      <c r="R40" s="19">
        <v>90</v>
      </c>
      <c r="S40" s="200" t="s">
        <v>160</v>
      </c>
      <c r="T40" s="306" t="s">
        <v>160</v>
      </c>
    </row>
    <row r="41" spans="1:20" ht="13.8" x14ac:dyDescent="0.25">
      <c r="A41" s="184" t="s">
        <v>34</v>
      </c>
      <c r="B41" s="78" t="s">
        <v>82</v>
      </c>
      <c r="C41" s="79" t="s">
        <v>159</v>
      </c>
      <c r="D41" s="68"/>
      <c r="E41" s="68"/>
      <c r="F41" s="68"/>
      <c r="G41" s="68"/>
      <c r="H41" s="68"/>
      <c r="I41" s="68"/>
      <c r="J41" s="68">
        <v>19</v>
      </c>
      <c r="K41" s="68">
        <v>5</v>
      </c>
      <c r="L41" s="68" t="s">
        <v>102</v>
      </c>
      <c r="M41" s="68"/>
      <c r="N41" s="68"/>
      <c r="O41" s="68"/>
      <c r="P41" s="19">
        <f t="shared" si="5"/>
        <v>19</v>
      </c>
      <c r="Q41" s="20">
        <f>E41+H41+K41+N41</f>
        <v>5</v>
      </c>
      <c r="R41" s="19">
        <f t="shared" si="6"/>
        <v>150</v>
      </c>
      <c r="S41" s="200" t="s">
        <v>160</v>
      </c>
      <c r="T41" s="306" t="s">
        <v>160</v>
      </c>
    </row>
    <row r="42" spans="1:20" x14ac:dyDescent="0.25">
      <c r="A42" s="293" t="s">
        <v>194</v>
      </c>
      <c r="B42" s="283" t="s">
        <v>82</v>
      </c>
      <c r="C42" s="284" t="s">
        <v>166</v>
      </c>
      <c r="D42" s="281"/>
      <c r="E42" s="281"/>
      <c r="F42" s="281"/>
      <c r="G42" s="281"/>
      <c r="H42" s="281"/>
      <c r="I42" s="281"/>
      <c r="J42" s="281">
        <v>22</v>
      </c>
      <c r="K42" s="281">
        <v>6</v>
      </c>
      <c r="L42" s="281" t="s">
        <v>102</v>
      </c>
      <c r="M42" s="281"/>
      <c r="N42" s="281"/>
      <c r="O42" s="281"/>
      <c r="P42" s="290">
        <f>D42+G42+J42+M42</f>
        <v>22</v>
      </c>
      <c r="Q42" s="291">
        <f>E42+H42+K42+N42</f>
        <v>6</v>
      </c>
      <c r="R42" s="290">
        <f>Q42*30</f>
        <v>180</v>
      </c>
      <c r="S42" s="292" t="s">
        <v>160</v>
      </c>
      <c r="T42" s="303" t="s">
        <v>160</v>
      </c>
    </row>
    <row r="43" spans="1:20" x14ac:dyDescent="0.25">
      <c r="A43" s="261" t="s">
        <v>195</v>
      </c>
      <c r="B43" s="283" t="s">
        <v>82</v>
      </c>
      <c r="C43" s="284" t="s">
        <v>167</v>
      </c>
      <c r="D43" s="281"/>
      <c r="E43" s="281"/>
      <c r="F43" s="281"/>
      <c r="G43" s="281"/>
      <c r="H43" s="281"/>
      <c r="I43" s="281"/>
      <c r="J43" s="281">
        <v>21</v>
      </c>
      <c r="K43" s="281">
        <v>6</v>
      </c>
      <c r="L43" s="281" t="s">
        <v>102</v>
      </c>
      <c r="M43" s="281"/>
      <c r="N43" s="281"/>
      <c r="O43" s="281"/>
      <c r="P43" s="290">
        <f>D43+G43+J43+M43</f>
        <v>21</v>
      </c>
      <c r="Q43" s="291">
        <f>E43+H43+K43+N43</f>
        <v>6</v>
      </c>
      <c r="R43" s="290">
        <f t="shared" ref="R43" si="7">Q43*30</f>
        <v>180</v>
      </c>
      <c r="S43" s="292" t="s">
        <v>160</v>
      </c>
      <c r="T43" s="303" t="s">
        <v>160</v>
      </c>
    </row>
    <row r="44" spans="1:20" ht="13.8" x14ac:dyDescent="0.25">
      <c r="A44" s="72"/>
      <c r="B44" s="73"/>
      <c r="C44" s="32" t="s">
        <v>178</v>
      </c>
      <c r="D44" s="55">
        <f>SUM(D35:D43)</f>
        <v>0</v>
      </c>
      <c r="E44" s="55"/>
      <c r="F44" s="74"/>
      <c r="G44" s="55">
        <f>SUM(G35:G43)</f>
        <v>38</v>
      </c>
      <c r="H44" s="55"/>
      <c r="I44" s="74"/>
      <c r="J44" s="55">
        <f>SUM(J35:J43)</f>
        <v>110</v>
      </c>
      <c r="K44" s="55"/>
      <c r="L44" s="74"/>
      <c r="M44" s="55">
        <f>SUM(M35:M43)</f>
        <v>0</v>
      </c>
      <c r="N44" s="55"/>
      <c r="O44" s="74"/>
      <c r="P44" s="55">
        <f>SUM(P35:P43)</f>
        <v>148</v>
      </c>
      <c r="Q44" s="56"/>
      <c r="R44" s="35">
        <f>SUM(R35:R43)</f>
        <v>1200</v>
      </c>
      <c r="S44" s="179"/>
      <c r="T44" s="299"/>
    </row>
    <row r="45" spans="1:20" ht="14.4" thickBot="1" x14ac:dyDescent="0.3">
      <c r="A45" s="75"/>
      <c r="B45" s="65"/>
      <c r="C45" s="39" t="s">
        <v>179</v>
      </c>
      <c r="D45" s="57"/>
      <c r="E45" s="57">
        <f>SUM(E35:E43)</f>
        <v>0</v>
      </c>
      <c r="F45" s="76"/>
      <c r="G45" s="57"/>
      <c r="H45" s="57">
        <f>SUM(H35:H43)</f>
        <v>10</v>
      </c>
      <c r="I45" s="76"/>
      <c r="J45" s="57"/>
      <c r="K45" s="57">
        <f>SUM(K35:K43)</f>
        <v>30</v>
      </c>
      <c r="L45" s="76"/>
      <c r="M45" s="57"/>
      <c r="N45" s="57">
        <f>SUM(N35:N43)</f>
        <v>0</v>
      </c>
      <c r="O45" s="76"/>
      <c r="P45" s="38"/>
      <c r="Q45" s="57">
        <f>SUM(Q35:Q43)</f>
        <v>40</v>
      </c>
      <c r="R45" s="42"/>
      <c r="S45" s="181"/>
      <c r="T45" s="300"/>
    </row>
    <row r="46" spans="1:20" ht="13.8" x14ac:dyDescent="0.25">
      <c r="A46" s="80"/>
      <c r="B46" s="81" t="s">
        <v>50</v>
      </c>
      <c r="C46" s="82" t="s">
        <v>4</v>
      </c>
      <c r="D46" s="81"/>
      <c r="E46" s="81"/>
      <c r="F46" s="81"/>
      <c r="G46" s="81"/>
      <c r="H46" s="81"/>
      <c r="I46" s="81"/>
      <c r="J46" s="81"/>
      <c r="K46" s="81"/>
      <c r="L46" s="81"/>
      <c r="M46" s="81">
        <v>36</v>
      </c>
      <c r="N46" s="81">
        <v>10</v>
      </c>
      <c r="O46" s="83"/>
      <c r="P46" s="19">
        <f>D46+G46+J46+M46</f>
        <v>36</v>
      </c>
      <c r="Q46" s="85">
        <f>E46+H46+K46+N46</f>
        <v>10</v>
      </c>
      <c r="R46" s="84">
        <f>Q46*30</f>
        <v>300</v>
      </c>
      <c r="S46" s="208"/>
      <c r="T46" s="307"/>
    </row>
    <row r="47" spans="1:20" ht="14.4" thickBot="1" x14ac:dyDescent="0.3">
      <c r="A47" s="86"/>
      <c r="B47" s="69" t="s">
        <v>82</v>
      </c>
      <c r="C47" s="87" t="s">
        <v>124</v>
      </c>
      <c r="D47" s="88"/>
      <c r="E47" s="88"/>
      <c r="F47" s="69"/>
      <c r="G47" s="88"/>
      <c r="H47" s="88"/>
      <c r="I47" s="69"/>
      <c r="J47" s="88"/>
      <c r="K47" s="88"/>
      <c r="L47" s="69"/>
      <c r="M47" s="89">
        <v>74</v>
      </c>
      <c r="N47" s="69">
        <v>20</v>
      </c>
      <c r="O47" s="90"/>
      <c r="P47" s="19">
        <f>D47+G47+J47+M47</f>
        <v>74</v>
      </c>
      <c r="Q47" s="20">
        <f>E47+H47+K47+N47</f>
        <v>20</v>
      </c>
      <c r="R47" s="19">
        <f>Q47*30</f>
        <v>600</v>
      </c>
      <c r="S47" s="218"/>
      <c r="T47" s="308"/>
    </row>
    <row r="48" spans="1:20" ht="16.2" thickBot="1" x14ac:dyDescent="0.35">
      <c r="A48" s="58"/>
      <c r="B48" s="59"/>
      <c r="C48" s="91" t="s">
        <v>125</v>
      </c>
      <c r="D48" s="92">
        <f>D23+D32+D44</f>
        <v>110</v>
      </c>
      <c r="E48" s="93"/>
      <c r="F48" s="93"/>
      <c r="G48" s="92">
        <f>G23+G32+G44</f>
        <v>110</v>
      </c>
      <c r="H48" s="93"/>
      <c r="I48" s="93"/>
      <c r="J48" s="92">
        <f>J23+J32+J44</f>
        <v>110</v>
      </c>
      <c r="K48" s="93"/>
      <c r="L48" s="93"/>
      <c r="M48" s="92">
        <f>M23+M32+M44+M46+M47</f>
        <v>110</v>
      </c>
      <c r="N48" s="93"/>
      <c r="O48" s="93"/>
      <c r="P48" s="92">
        <f>P23+P32+P44+P46+P47</f>
        <v>440</v>
      </c>
      <c r="Q48" s="92"/>
      <c r="R48" s="92">
        <f>R23+R32+R44+R46+R47</f>
        <v>3600</v>
      </c>
      <c r="S48" s="181"/>
      <c r="T48" s="300"/>
    </row>
    <row r="49" spans="1:22" ht="16.2" thickBot="1" x14ac:dyDescent="0.35">
      <c r="A49" s="94"/>
      <c r="B49" s="95"/>
      <c r="C49" s="96" t="s">
        <v>126</v>
      </c>
      <c r="D49" s="97"/>
      <c r="E49" s="98">
        <f>E24+E33+E45</f>
        <v>30</v>
      </c>
      <c r="F49" s="97"/>
      <c r="G49" s="97"/>
      <c r="H49" s="98">
        <f>H24+H33+H45</f>
        <v>30</v>
      </c>
      <c r="I49" s="97"/>
      <c r="J49" s="97"/>
      <c r="K49" s="98">
        <f>K24+K33+K45</f>
        <v>30</v>
      </c>
      <c r="L49" s="97"/>
      <c r="M49" s="97"/>
      <c r="N49" s="98">
        <f>N24+N33+N45+N46+N47</f>
        <v>30</v>
      </c>
      <c r="O49" s="97"/>
      <c r="P49" s="59"/>
      <c r="Q49" s="98">
        <f>Q24+Q33+Q45+Q46+Q47</f>
        <v>120</v>
      </c>
      <c r="R49" s="99"/>
      <c r="S49" s="181"/>
      <c r="T49" s="300"/>
    </row>
    <row r="50" spans="1:22" ht="16.2" thickBot="1" x14ac:dyDescent="0.35">
      <c r="A50" s="100"/>
      <c r="B50" s="101"/>
      <c r="C50" s="102"/>
      <c r="D50" s="103"/>
      <c r="E50" s="104"/>
      <c r="F50" s="103"/>
      <c r="G50" s="103"/>
      <c r="H50" s="104"/>
      <c r="I50" s="103"/>
      <c r="J50" s="103"/>
      <c r="K50" s="104"/>
      <c r="L50" s="103"/>
      <c r="M50" s="103"/>
      <c r="N50" s="104"/>
      <c r="O50" s="103"/>
      <c r="P50" s="101"/>
      <c r="Q50" s="104"/>
      <c r="R50" s="105"/>
      <c r="S50" s="209"/>
      <c r="T50" s="209"/>
      <c r="V50" s="1"/>
    </row>
    <row r="51" spans="1:22" ht="15.6" x14ac:dyDescent="0.3">
      <c r="A51" s="106" t="s">
        <v>127</v>
      </c>
      <c r="B51" s="107"/>
      <c r="C51" s="108" t="s">
        <v>128</v>
      </c>
      <c r="D51" s="109"/>
      <c r="E51" s="110"/>
      <c r="F51" s="109"/>
      <c r="G51" s="109"/>
      <c r="H51" s="110"/>
      <c r="I51" s="109"/>
      <c r="J51" s="109"/>
      <c r="K51" s="110"/>
      <c r="L51" s="109"/>
      <c r="M51" s="109"/>
      <c r="N51" s="110"/>
      <c r="O51" s="77"/>
      <c r="P51" s="48"/>
      <c r="Q51" s="107"/>
      <c r="R51" s="111"/>
    </row>
    <row r="52" spans="1:22" ht="15" x14ac:dyDescent="0.25">
      <c r="A52" s="112"/>
      <c r="B52" s="219"/>
      <c r="C52" s="220" t="s">
        <v>129</v>
      </c>
      <c r="D52" s="70"/>
      <c r="E52" s="210"/>
      <c r="F52" s="70"/>
      <c r="G52" s="70"/>
      <c r="H52" s="210"/>
      <c r="I52" s="70"/>
      <c r="J52" s="70"/>
      <c r="K52" s="210"/>
      <c r="L52" s="70"/>
      <c r="M52" s="70"/>
      <c r="N52" s="210"/>
      <c r="O52" s="70"/>
      <c r="P52" s="190">
        <f t="shared" ref="P52:P56" si="8">D52+G52+J52+M52</f>
        <v>0</v>
      </c>
      <c r="Q52" s="20">
        <f>E52+H52+K52+N52</f>
        <v>0</v>
      </c>
      <c r="R52" s="115">
        <f>Q52*30</f>
        <v>0</v>
      </c>
    </row>
    <row r="53" spans="1:22" ht="13.8" x14ac:dyDescent="0.25">
      <c r="A53" s="113"/>
      <c r="B53" s="69"/>
      <c r="C53" s="198" t="s">
        <v>130</v>
      </c>
      <c r="D53" s="88"/>
      <c r="E53" s="88"/>
      <c r="F53" s="69"/>
      <c r="G53" s="88"/>
      <c r="H53" s="88"/>
      <c r="I53" s="69"/>
      <c r="J53" s="88"/>
      <c r="K53" s="88"/>
      <c r="L53" s="69"/>
      <c r="M53" s="69"/>
      <c r="N53" s="88"/>
      <c r="O53" s="69"/>
      <c r="P53" s="190">
        <f t="shared" si="8"/>
        <v>0</v>
      </c>
      <c r="Q53" s="20">
        <f>E53+H53+K53+N53</f>
        <v>0</v>
      </c>
      <c r="R53" s="115">
        <f>Q53*30</f>
        <v>0</v>
      </c>
    </row>
    <row r="54" spans="1:22" ht="13.8" x14ac:dyDescent="0.25">
      <c r="A54" s="113"/>
      <c r="B54" s="69"/>
      <c r="C54" s="198" t="s">
        <v>149</v>
      </c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 t="s">
        <v>50</v>
      </c>
      <c r="P54" s="190">
        <f t="shared" si="8"/>
        <v>0</v>
      </c>
      <c r="Q54" s="20">
        <f>E54+H54+K54+N54</f>
        <v>0</v>
      </c>
      <c r="R54" s="115">
        <f>Q54*30</f>
        <v>0</v>
      </c>
    </row>
    <row r="55" spans="1:22" ht="15.6" thickBot="1" x14ac:dyDescent="0.3">
      <c r="A55" s="116"/>
      <c r="B55" s="117"/>
      <c r="C55" s="221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222">
        <f t="shared" si="8"/>
        <v>0</v>
      </c>
      <c r="Q55" s="223">
        <f>E55+H55+K55+N55</f>
        <v>0</v>
      </c>
      <c r="R55" s="115">
        <f>Q55*30</f>
        <v>0</v>
      </c>
    </row>
    <row r="56" spans="1:22" ht="15.75" customHeight="1" thickBot="1" x14ac:dyDescent="0.3">
      <c r="A56" s="119"/>
      <c r="B56" s="120"/>
      <c r="C56" s="121" t="s">
        <v>131</v>
      </c>
      <c r="D56" s="122">
        <f>SUM(D52:D55)</f>
        <v>0</v>
      </c>
      <c r="E56" s="123"/>
      <c r="F56" s="123"/>
      <c r="G56" s="122">
        <f>SUM(G52:G55)</f>
        <v>0</v>
      </c>
      <c r="H56" s="123"/>
      <c r="I56" s="123"/>
      <c r="J56" s="122">
        <f>SUM(J52:J55)</f>
        <v>0</v>
      </c>
      <c r="K56" s="123"/>
      <c r="L56" s="123"/>
      <c r="M56" s="122">
        <f>SUM(M52:M55)</f>
        <v>0</v>
      </c>
      <c r="N56" s="123"/>
      <c r="O56" s="123"/>
      <c r="P56" s="124">
        <f t="shared" si="8"/>
        <v>0</v>
      </c>
      <c r="Q56" s="224">
        <f>E56+H56+K56+N56</f>
        <v>0</v>
      </c>
      <c r="R56" s="225">
        <f>Q56*30</f>
        <v>0</v>
      </c>
      <c r="T56" s="235"/>
    </row>
    <row r="57" spans="1:22" ht="16.8" thickTop="1" thickBot="1" x14ac:dyDescent="0.3">
      <c r="A57" s="359" t="s">
        <v>184</v>
      </c>
      <c r="B57" s="359"/>
      <c r="C57" s="359"/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  <c r="O57" s="359"/>
      <c r="P57" s="359"/>
      <c r="Q57" s="359"/>
      <c r="R57" s="359"/>
    </row>
    <row r="58" spans="1:22" ht="14.4" thickTop="1" x14ac:dyDescent="0.25">
      <c r="A58" s="347" t="s">
        <v>132</v>
      </c>
      <c r="B58" s="128">
        <f t="shared" ref="B58:B63" si="9">(Q58/120)*100</f>
        <v>18.333333333333332</v>
      </c>
      <c r="C58" s="126" t="s">
        <v>83</v>
      </c>
      <c r="D58" s="127">
        <f>D14</f>
        <v>82</v>
      </c>
      <c r="E58" s="127">
        <f>E15</f>
        <v>22</v>
      </c>
      <c r="F58" s="128"/>
      <c r="G58" s="127">
        <f>G14</f>
        <v>0</v>
      </c>
      <c r="H58" s="127">
        <f>H15</f>
        <v>0</v>
      </c>
      <c r="I58" s="128"/>
      <c r="J58" s="127">
        <f>J14</f>
        <v>0</v>
      </c>
      <c r="K58" s="127">
        <f>K15</f>
        <v>0</v>
      </c>
      <c r="L58" s="128"/>
      <c r="M58" s="127">
        <f>M14</f>
        <v>0</v>
      </c>
      <c r="N58" s="127">
        <f>N15</f>
        <v>0</v>
      </c>
      <c r="O58" s="128"/>
      <c r="P58" s="127">
        <f>P14</f>
        <v>82</v>
      </c>
      <c r="Q58" s="127">
        <f>Q15</f>
        <v>22</v>
      </c>
      <c r="R58" s="129">
        <f t="shared" ref="R58:R64" si="10">Q58*30</f>
        <v>660</v>
      </c>
    </row>
    <row r="59" spans="1:22" ht="14.4" thickBot="1" x14ac:dyDescent="0.3">
      <c r="A59" s="360"/>
      <c r="B59" s="130">
        <f t="shared" si="9"/>
        <v>9.1666666666666661</v>
      </c>
      <c r="C59" s="131" t="s">
        <v>97</v>
      </c>
      <c r="D59" s="132">
        <f>D21</f>
        <v>28</v>
      </c>
      <c r="E59" s="132">
        <f>E22</f>
        <v>8</v>
      </c>
      <c r="F59" s="132"/>
      <c r="G59" s="132">
        <f>G21</f>
        <v>11</v>
      </c>
      <c r="H59" s="132">
        <f>H22</f>
        <v>3</v>
      </c>
      <c r="I59" s="132"/>
      <c r="J59" s="132">
        <f>J21</f>
        <v>0</v>
      </c>
      <c r="K59" s="132">
        <f>K22</f>
        <v>0</v>
      </c>
      <c r="L59" s="132"/>
      <c r="M59" s="132">
        <f>M21</f>
        <v>0</v>
      </c>
      <c r="N59" s="132">
        <f>N22</f>
        <v>0</v>
      </c>
      <c r="O59" s="132"/>
      <c r="P59" s="132">
        <f>P21</f>
        <v>39</v>
      </c>
      <c r="Q59" s="132">
        <f>Q22</f>
        <v>11</v>
      </c>
      <c r="R59" s="115">
        <f t="shared" si="10"/>
        <v>330</v>
      </c>
    </row>
    <row r="60" spans="1:22" ht="16.2" thickBot="1" x14ac:dyDescent="0.35">
      <c r="A60" s="360"/>
      <c r="B60" s="199">
        <f t="shared" si="9"/>
        <v>27.500000000000004</v>
      </c>
      <c r="C60" s="134" t="s">
        <v>106</v>
      </c>
      <c r="D60" s="135">
        <f>SUM(D58:D59)</f>
        <v>110</v>
      </c>
      <c r="E60" s="135">
        <f>SUM(E58:E59)</f>
        <v>30</v>
      </c>
      <c r="F60" s="136"/>
      <c r="G60" s="135">
        <f>SUM(G58:G59)</f>
        <v>11</v>
      </c>
      <c r="H60" s="135">
        <f>SUM(H58:H59)</f>
        <v>3</v>
      </c>
      <c r="I60" s="136"/>
      <c r="J60" s="135">
        <f>SUM(J58:J59)</f>
        <v>0</v>
      </c>
      <c r="K60" s="135">
        <f>SUM(K58:K59)</f>
        <v>0</v>
      </c>
      <c r="L60" s="136"/>
      <c r="M60" s="135">
        <f>SUM(M58:M59)</f>
        <v>0</v>
      </c>
      <c r="N60" s="135">
        <f>SUM(N58:N59)</f>
        <v>0</v>
      </c>
      <c r="O60" s="136"/>
      <c r="P60" s="135">
        <f>SUM(P58:P59)</f>
        <v>121</v>
      </c>
      <c r="Q60" s="135">
        <f>SUM(Q58:Q59)</f>
        <v>33</v>
      </c>
      <c r="R60" s="226">
        <f>Q60*30</f>
        <v>990</v>
      </c>
    </row>
    <row r="61" spans="1:22" ht="13.8" x14ac:dyDescent="0.25">
      <c r="A61" s="360"/>
      <c r="B61" s="137">
        <f t="shared" si="9"/>
        <v>14.166666666666666</v>
      </c>
      <c r="C61" s="138" t="s">
        <v>107</v>
      </c>
      <c r="D61" s="139">
        <f>D32</f>
        <v>0</v>
      </c>
      <c r="E61" s="139">
        <f>E33</f>
        <v>0</v>
      </c>
      <c r="F61" s="139"/>
      <c r="G61" s="139">
        <f>G32</f>
        <v>61</v>
      </c>
      <c r="H61" s="139">
        <f>H33</f>
        <v>17</v>
      </c>
      <c r="I61" s="139"/>
      <c r="J61" s="139">
        <f>J32</f>
        <v>0</v>
      </c>
      <c r="K61" s="139">
        <f>K33</f>
        <v>0</v>
      </c>
      <c r="L61" s="139"/>
      <c r="M61" s="139">
        <f>M32</f>
        <v>0</v>
      </c>
      <c r="N61" s="139">
        <f>N33</f>
        <v>0</v>
      </c>
      <c r="O61" s="139"/>
      <c r="P61" s="139">
        <f>P32</f>
        <v>61</v>
      </c>
      <c r="Q61" s="139">
        <f>Q33</f>
        <v>17</v>
      </c>
      <c r="R61" s="140">
        <f t="shared" si="10"/>
        <v>510</v>
      </c>
    </row>
    <row r="62" spans="1:22" ht="13.8" x14ac:dyDescent="0.25">
      <c r="A62" s="360"/>
      <c r="B62" s="137">
        <f t="shared" si="9"/>
        <v>41.666666666666671</v>
      </c>
      <c r="C62" s="141" t="s">
        <v>133</v>
      </c>
      <c r="D62" s="55">
        <f>D44</f>
        <v>0</v>
      </c>
      <c r="E62" s="55">
        <f>E45</f>
        <v>0</v>
      </c>
      <c r="F62" s="55"/>
      <c r="G62" s="55">
        <f>G44</f>
        <v>38</v>
      </c>
      <c r="H62" s="55">
        <f>H45</f>
        <v>10</v>
      </c>
      <c r="I62" s="55"/>
      <c r="J62" s="55">
        <f>J44</f>
        <v>110</v>
      </c>
      <c r="K62" s="55">
        <f>K45</f>
        <v>30</v>
      </c>
      <c r="L62" s="55"/>
      <c r="M62" s="55">
        <f>M44+M46</f>
        <v>36</v>
      </c>
      <c r="N62" s="55">
        <f>N45+N46</f>
        <v>10</v>
      </c>
      <c r="O62" s="55"/>
      <c r="P62" s="33">
        <f>P44+P46</f>
        <v>184</v>
      </c>
      <c r="Q62" s="33">
        <f>Q45+Q46</f>
        <v>50</v>
      </c>
      <c r="R62" s="142">
        <f t="shared" si="10"/>
        <v>1500</v>
      </c>
    </row>
    <row r="63" spans="1:22" ht="13.8" x14ac:dyDescent="0.25">
      <c r="A63" s="360"/>
      <c r="B63" s="137">
        <f t="shared" si="9"/>
        <v>16.666666666666664</v>
      </c>
      <c r="C63" s="141" t="s">
        <v>134</v>
      </c>
      <c r="D63" s="55"/>
      <c r="E63" s="55"/>
      <c r="F63" s="55"/>
      <c r="G63" s="55"/>
      <c r="H63" s="55"/>
      <c r="I63" s="55"/>
      <c r="J63" s="55"/>
      <c r="K63" s="55"/>
      <c r="L63" s="55"/>
      <c r="M63" s="55">
        <f>M47</f>
        <v>74</v>
      </c>
      <c r="N63" s="55">
        <f>N47</f>
        <v>20</v>
      </c>
      <c r="O63" s="55"/>
      <c r="P63" s="33">
        <f>P47</f>
        <v>74</v>
      </c>
      <c r="Q63" s="33">
        <f>Q47</f>
        <v>20</v>
      </c>
      <c r="R63" s="142">
        <f t="shared" si="10"/>
        <v>600</v>
      </c>
    </row>
    <row r="64" spans="1:22" ht="13.8" x14ac:dyDescent="0.25">
      <c r="A64" s="360"/>
      <c r="B64" s="137"/>
      <c r="C64" s="141" t="s">
        <v>128</v>
      </c>
      <c r="D64" s="55">
        <f>D56</f>
        <v>0</v>
      </c>
      <c r="E64" s="55"/>
      <c r="F64" s="55"/>
      <c r="G64" s="55">
        <f>G56</f>
        <v>0</v>
      </c>
      <c r="H64" s="55"/>
      <c r="I64" s="55"/>
      <c r="J64" s="55">
        <f>J56</f>
        <v>0</v>
      </c>
      <c r="K64" s="55"/>
      <c r="L64" s="55"/>
      <c r="M64" s="55">
        <f>M56</f>
        <v>0</v>
      </c>
      <c r="N64" s="55"/>
      <c r="O64" s="55"/>
      <c r="P64" s="55">
        <f>P56</f>
        <v>0</v>
      </c>
      <c r="Q64" s="55"/>
      <c r="R64" s="142">
        <f t="shared" si="10"/>
        <v>0</v>
      </c>
    </row>
    <row r="65" spans="1:18" ht="14.4" thickBot="1" x14ac:dyDescent="0.3">
      <c r="A65" s="361"/>
      <c r="B65" s="143">
        <f>B58+B59+B61+B62+B63</f>
        <v>100</v>
      </c>
      <c r="C65" s="144" t="s">
        <v>135</v>
      </c>
      <c r="D65" s="145">
        <f>SUM(D60:D64)</f>
        <v>110</v>
      </c>
      <c r="E65" s="145">
        <f>SUM(E60:E64)</f>
        <v>30</v>
      </c>
      <c r="F65" s="145"/>
      <c r="G65" s="145">
        <f>SUM(G60:G64)</f>
        <v>110</v>
      </c>
      <c r="H65" s="145">
        <f>SUM(H60:H64)</f>
        <v>30</v>
      </c>
      <c r="I65" s="145"/>
      <c r="J65" s="145">
        <f>SUM(J60:J64)</f>
        <v>110</v>
      </c>
      <c r="K65" s="145">
        <f>SUM(K60:K64)</f>
        <v>30</v>
      </c>
      <c r="L65" s="145"/>
      <c r="M65" s="145">
        <f>SUM(M60:M64)</f>
        <v>110</v>
      </c>
      <c r="N65" s="145">
        <f>SUM(N60:N64)</f>
        <v>30</v>
      </c>
      <c r="O65" s="146"/>
      <c r="P65" s="145">
        <f>SUM(P60:P64)</f>
        <v>440</v>
      </c>
      <c r="Q65" s="145">
        <f>SUM(Q60:Q64)</f>
        <v>120</v>
      </c>
      <c r="R65" s="147">
        <f>Q65*30</f>
        <v>3600</v>
      </c>
    </row>
    <row r="66" spans="1:18" ht="16.8" thickTop="1" thickBot="1" x14ac:dyDescent="0.3">
      <c r="A66" s="236"/>
      <c r="B66" s="350" t="s">
        <v>136</v>
      </c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362"/>
    </row>
    <row r="67" spans="1:18" ht="15" thickTop="1" thickBot="1" x14ac:dyDescent="0.3">
      <c r="A67" s="237"/>
      <c r="B67" s="150"/>
      <c r="C67" s="151" t="s">
        <v>137</v>
      </c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3" t="s">
        <v>138</v>
      </c>
      <c r="Q67" s="154"/>
      <c r="R67" s="149"/>
    </row>
    <row r="68" spans="1:18" ht="13.8" x14ac:dyDescent="0.25">
      <c r="A68" s="237"/>
      <c r="B68" s="150"/>
      <c r="C68" s="155" t="s">
        <v>139</v>
      </c>
      <c r="D68" s="156"/>
      <c r="E68" s="156"/>
      <c r="F68" s="157">
        <f>SUM(D72:E72)</f>
        <v>6</v>
      </c>
      <c r="G68" s="156"/>
      <c r="H68" s="156"/>
      <c r="I68" s="157">
        <f>SUM(G72:H72)</f>
        <v>6</v>
      </c>
      <c r="J68" s="156"/>
      <c r="K68" s="156"/>
      <c r="L68" s="157">
        <f>SUM(J72:K72)</f>
        <v>0</v>
      </c>
      <c r="M68" s="156"/>
      <c r="N68" s="156"/>
      <c r="O68" s="157">
        <f>SUM(M72:N72)</f>
        <v>0</v>
      </c>
      <c r="P68" s="158">
        <f>F68+I68+L68+O68</f>
        <v>12</v>
      </c>
      <c r="Q68" s="149"/>
      <c r="R68" s="149"/>
    </row>
    <row r="69" spans="1:18" ht="13.8" x14ac:dyDescent="0.25">
      <c r="A69" s="237"/>
      <c r="B69" s="150"/>
      <c r="C69" s="159" t="s">
        <v>140</v>
      </c>
      <c r="D69" s="156"/>
      <c r="E69" s="156"/>
      <c r="F69" s="157">
        <f>SUM(D73:E73)</f>
        <v>2</v>
      </c>
      <c r="G69" s="156"/>
      <c r="H69" s="156"/>
      <c r="I69" s="157">
        <f>SUM(G73:H73)</f>
        <v>5</v>
      </c>
      <c r="J69" s="156"/>
      <c r="K69" s="156"/>
      <c r="L69" s="157">
        <f>SUM(J73:K73)</f>
        <v>5</v>
      </c>
      <c r="M69" s="156"/>
      <c r="N69" s="156"/>
      <c r="O69" s="157">
        <f>SUM(M73:N73)</f>
        <v>1</v>
      </c>
      <c r="P69" s="158">
        <f>F69+I69+L69+O69</f>
        <v>13</v>
      </c>
      <c r="Q69" s="149"/>
      <c r="R69" s="149"/>
    </row>
    <row r="70" spans="1:18" ht="14.4" thickBot="1" x14ac:dyDescent="0.3">
      <c r="A70" s="237"/>
      <c r="B70" s="150"/>
      <c r="C70" s="160" t="s">
        <v>141</v>
      </c>
      <c r="D70" s="161"/>
      <c r="E70" s="162"/>
      <c r="F70" s="163">
        <f>SUM(F68:F69)</f>
        <v>8</v>
      </c>
      <c r="G70" s="164"/>
      <c r="H70" s="165"/>
      <c r="I70" s="163">
        <f>SUM(I68:I69)</f>
        <v>11</v>
      </c>
      <c r="J70" s="164"/>
      <c r="K70" s="165"/>
      <c r="L70" s="163">
        <f>SUM(L68:L69)</f>
        <v>5</v>
      </c>
      <c r="M70" s="164"/>
      <c r="N70" s="165"/>
      <c r="O70" s="163">
        <f>SUM(O68:O69)</f>
        <v>1</v>
      </c>
      <c r="P70" s="166">
        <f>F70+I70+L70+O70</f>
        <v>25</v>
      </c>
      <c r="Q70" s="149"/>
      <c r="R70" s="149"/>
    </row>
    <row r="71" spans="1:18" ht="14.4" thickTop="1" x14ac:dyDescent="0.25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</row>
    <row r="72" spans="1:18" ht="13.8" hidden="1" x14ac:dyDescent="0.25">
      <c r="A72" s="167"/>
      <c r="B72" s="167"/>
      <c r="C72" s="167"/>
      <c r="D72" s="168">
        <f>COUNTIF(F8:F55,"F")</f>
        <v>6</v>
      </c>
      <c r="E72" s="169">
        <f>COUNTIF(F8:F55,"F(Z)")</f>
        <v>0</v>
      </c>
      <c r="F72" s="167"/>
      <c r="G72" s="170">
        <f>COUNTIF(I8:I55,"F")</f>
        <v>6</v>
      </c>
      <c r="H72" s="171">
        <f>COUNTIF(I8:I55,"F(Z)")</f>
        <v>0</v>
      </c>
      <c r="I72" s="167"/>
      <c r="J72" s="170">
        <f>COUNTIF(L8:L55,"F")</f>
        <v>0</v>
      </c>
      <c r="K72" s="171">
        <f>COUNTIF(L8:L55,"F(Z)")</f>
        <v>0</v>
      </c>
      <c r="L72" s="167"/>
      <c r="M72" s="170">
        <f>COUNTIF(O8:O55,"F")</f>
        <v>0</v>
      </c>
      <c r="N72" s="171">
        <f>COUNTIF(O8:O55,"F(Z)")</f>
        <v>0</v>
      </c>
      <c r="O72" s="167"/>
      <c r="P72" s="167"/>
      <c r="Q72" s="167"/>
      <c r="R72" s="167"/>
    </row>
    <row r="73" spans="1:18" ht="13.8" hidden="1" x14ac:dyDescent="0.25">
      <c r="A73" s="167"/>
      <c r="B73" s="167"/>
      <c r="C73" s="167"/>
      <c r="D73" s="172">
        <f>COUNTIF(F8:F55,"V")</f>
        <v>2</v>
      </c>
      <c r="E73" s="173">
        <f>COUNTIF(F8:F55,"V(Z)")</f>
        <v>0</v>
      </c>
      <c r="F73" s="167"/>
      <c r="G73" s="174">
        <f>COUNTIF(I8:I55,"V")</f>
        <v>3</v>
      </c>
      <c r="H73" s="175">
        <f>COUNTIF(I8:I55,"V(Z)")</f>
        <v>2</v>
      </c>
      <c r="I73" s="167"/>
      <c r="J73" s="174">
        <f>COUNTIF(L8:L55,"V")</f>
        <v>1</v>
      </c>
      <c r="K73" s="175">
        <f>COUNTIF(L8:L55,"V(Z)")</f>
        <v>4</v>
      </c>
      <c r="L73" s="167"/>
      <c r="M73" s="174">
        <f>COUNTIF(O8:O55,"V")</f>
        <v>1</v>
      </c>
      <c r="N73" s="175">
        <f>COUNTIF(O8:O55,"V(Z)")</f>
        <v>0</v>
      </c>
      <c r="O73" s="167"/>
      <c r="P73" s="167"/>
      <c r="Q73" s="167"/>
      <c r="R73" s="167"/>
    </row>
    <row r="74" spans="1:18" ht="17.399999999999999" x14ac:dyDescent="0.3">
      <c r="A74" s="167"/>
      <c r="B74" s="167"/>
      <c r="C74" s="177"/>
      <c r="D74" s="228"/>
      <c r="E74" s="228"/>
      <c r="F74" s="149"/>
      <c r="G74" s="229"/>
      <c r="H74" s="229"/>
      <c r="I74" s="149"/>
      <c r="J74" s="229"/>
      <c r="K74" s="229"/>
      <c r="L74" s="149"/>
      <c r="M74" s="229"/>
      <c r="N74" s="229"/>
      <c r="O74" s="167"/>
      <c r="P74" s="167"/>
      <c r="Q74" s="167"/>
      <c r="R74" s="167"/>
    </row>
    <row r="75" spans="1:18" ht="16.8" x14ac:dyDescent="0.3">
      <c r="A75" s="167"/>
      <c r="B75" s="178"/>
      <c r="C75" s="351"/>
      <c r="D75" s="351"/>
      <c r="E75" s="351"/>
      <c r="F75" s="351"/>
      <c r="G75" s="351"/>
      <c r="H75" s="351"/>
      <c r="I75" s="351"/>
      <c r="J75" s="351"/>
      <c r="K75" s="351"/>
      <c r="L75" s="351"/>
      <c r="M75" s="351"/>
      <c r="N75" s="351"/>
      <c r="O75" s="351"/>
      <c r="P75" s="351"/>
      <c r="Q75" s="167"/>
      <c r="R75" s="167"/>
    </row>
    <row r="76" spans="1:18" ht="16.8" x14ac:dyDescent="0.3">
      <c r="A76" s="167"/>
      <c r="B76" s="178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167"/>
      <c r="R76" s="167"/>
    </row>
  </sheetData>
  <mergeCells count="22">
    <mergeCell ref="C76:P76"/>
    <mergeCell ref="S4:S6"/>
    <mergeCell ref="T4:T6"/>
    <mergeCell ref="D5:F5"/>
    <mergeCell ref="G5:I5"/>
    <mergeCell ref="J5:L5"/>
    <mergeCell ref="M5:O5"/>
    <mergeCell ref="C23:C24"/>
    <mergeCell ref="A57:R57"/>
    <mergeCell ref="A58:A65"/>
    <mergeCell ref="B66:R66"/>
    <mergeCell ref="C75:P75"/>
    <mergeCell ref="A1:T1"/>
    <mergeCell ref="A2:T2"/>
    <mergeCell ref="A3:T3"/>
    <mergeCell ref="A4:A6"/>
    <mergeCell ref="B4:B6"/>
    <mergeCell ref="C4:C5"/>
    <mergeCell ref="D4:O4"/>
    <mergeCell ref="P4:P6"/>
    <mergeCell ref="Q4:Q6"/>
    <mergeCell ref="R4:R6"/>
  </mergeCells>
  <pageMargins left="0.39370078740157483" right="0.39370078740157483" top="0.98425196850393704" bottom="0.98425196850393704" header="0.51181102362204722" footer="0.51181102362204722"/>
  <pageSetup paperSize="9" scale="45" orientation="landscape" r:id="rId1"/>
  <headerFooter alignWithMargins="0">
    <oddHeader>&amp;L&amp;"Arial,Félkövér"&amp;12          Nemzeti Közszolgálati Egyetem
   &amp;UHadtudományi és Honvédtisztképző Kar&amp;R&amp;14 2.2e. sz. melléklet a Védelmi infokommunikációs rendszertervező mesterképzési szak tantervéhez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T75"/>
  <sheetViews>
    <sheetView tabSelected="1" zoomScale="70" zoomScaleNormal="70" zoomScalePageLayoutView="60" workbookViewId="0">
      <selection activeCell="AE30" sqref="AE30"/>
    </sheetView>
  </sheetViews>
  <sheetFormatPr defaultRowHeight="13.2" x14ac:dyDescent="0.25"/>
  <cols>
    <col min="1" max="1" width="14" customWidth="1"/>
    <col min="2" max="2" width="5.109375" customWidth="1"/>
    <col min="3" max="3" width="72.6640625" customWidth="1"/>
    <col min="4" max="15" width="5.88671875" customWidth="1"/>
    <col min="19" max="19" width="18.6640625" customWidth="1"/>
    <col min="20" max="20" width="28.5546875" hidden="1" customWidth="1"/>
  </cols>
  <sheetData>
    <row r="1" spans="1:20" ht="17.399999999999999" x14ac:dyDescent="0.25">
      <c r="A1" s="314" t="s">
        <v>176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</row>
    <row r="2" spans="1:20" ht="15.6" x14ac:dyDescent="0.25">
      <c r="A2" s="315" t="s">
        <v>168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</row>
    <row r="3" spans="1:20" ht="16.2" thickBot="1" x14ac:dyDescent="0.3">
      <c r="A3" s="359" t="s">
        <v>59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</row>
    <row r="4" spans="1:20" ht="14.4" customHeight="1" thickTop="1" thickBot="1" x14ac:dyDescent="0.3">
      <c r="A4" s="317" t="s">
        <v>65</v>
      </c>
      <c r="B4" s="320" t="s">
        <v>66</v>
      </c>
      <c r="C4" s="323" t="s">
        <v>67</v>
      </c>
      <c r="D4" s="325" t="s">
        <v>68</v>
      </c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8" t="s">
        <v>69</v>
      </c>
      <c r="Q4" s="331" t="s">
        <v>70</v>
      </c>
      <c r="R4" s="331" t="s">
        <v>71</v>
      </c>
      <c r="S4" s="335" t="s">
        <v>72</v>
      </c>
      <c r="T4" s="338" t="s">
        <v>73</v>
      </c>
    </row>
    <row r="5" spans="1:20" ht="13.8" thickBot="1" x14ac:dyDescent="0.3">
      <c r="A5" s="352"/>
      <c r="B5" s="354"/>
      <c r="C5" s="324"/>
      <c r="D5" s="356" t="s">
        <v>74</v>
      </c>
      <c r="E5" s="356"/>
      <c r="F5" s="356"/>
      <c r="G5" s="356" t="s">
        <v>75</v>
      </c>
      <c r="H5" s="356"/>
      <c r="I5" s="356"/>
      <c r="J5" s="356" t="s">
        <v>76</v>
      </c>
      <c r="K5" s="356"/>
      <c r="L5" s="356"/>
      <c r="M5" s="356" t="s">
        <v>77</v>
      </c>
      <c r="N5" s="356"/>
      <c r="O5" s="356"/>
      <c r="P5" s="329"/>
      <c r="Q5" s="332"/>
      <c r="R5" s="332"/>
      <c r="S5" s="336"/>
      <c r="T5" s="339"/>
    </row>
    <row r="6" spans="1:20" ht="84.6" customHeight="1" thickBot="1" x14ac:dyDescent="0.3">
      <c r="A6" s="353"/>
      <c r="B6" s="355"/>
      <c r="C6" s="2" t="s">
        <v>78</v>
      </c>
      <c r="D6" s="3" t="s">
        <v>177</v>
      </c>
      <c r="E6" s="4" t="s">
        <v>79</v>
      </c>
      <c r="F6" s="5" t="s">
        <v>80</v>
      </c>
      <c r="G6" s="3" t="s">
        <v>177</v>
      </c>
      <c r="H6" s="6" t="s">
        <v>79</v>
      </c>
      <c r="I6" s="7" t="s">
        <v>80</v>
      </c>
      <c r="J6" s="3" t="s">
        <v>177</v>
      </c>
      <c r="K6" s="6" t="s">
        <v>79</v>
      </c>
      <c r="L6" s="7" t="s">
        <v>80</v>
      </c>
      <c r="M6" s="3" t="s">
        <v>177</v>
      </c>
      <c r="N6" s="6" t="s">
        <v>79</v>
      </c>
      <c r="O6" s="7" t="s">
        <v>80</v>
      </c>
      <c r="P6" s="330"/>
      <c r="Q6" s="333"/>
      <c r="R6" s="333"/>
      <c r="S6" s="337"/>
      <c r="T6" s="340"/>
    </row>
    <row r="7" spans="1:20" ht="13.8" x14ac:dyDescent="0.25">
      <c r="A7" s="8" t="s">
        <v>74</v>
      </c>
      <c r="B7" s="9"/>
      <c r="C7" s="10" t="s">
        <v>83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82"/>
      <c r="T7" s="301"/>
    </row>
    <row r="8" spans="1:20" ht="15" x14ac:dyDescent="0.25">
      <c r="A8" s="11" t="s">
        <v>1</v>
      </c>
      <c r="B8" s="12" t="s">
        <v>81</v>
      </c>
      <c r="C8" s="13" t="s">
        <v>54</v>
      </c>
      <c r="D8" s="12">
        <v>14</v>
      </c>
      <c r="E8" s="14">
        <v>4</v>
      </c>
      <c r="F8" s="15" t="s">
        <v>51</v>
      </c>
      <c r="G8" s="16"/>
      <c r="H8" s="16"/>
      <c r="I8" s="17"/>
      <c r="J8" s="16"/>
      <c r="K8" s="16"/>
      <c r="L8" s="17"/>
      <c r="M8" s="18"/>
      <c r="N8" s="18"/>
      <c r="O8" s="18"/>
      <c r="P8" s="19">
        <f t="shared" ref="P8:Q13" si="0">D8+G8+J8+M8</f>
        <v>14</v>
      </c>
      <c r="Q8" s="20">
        <f t="shared" si="0"/>
        <v>4</v>
      </c>
      <c r="R8" s="19">
        <f>Q8*30</f>
        <v>120</v>
      </c>
      <c r="S8" s="21" t="s">
        <v>84</v>
      </c>
      <c r="T8" s="296" t="s">
        <v>85</v>
      </c>
    </row>
    <row r="9" spans="1:20" ht="15" x14ac:dyDescent="0.25">
      <c r="A9" s="11" t="s">
        <v>5</v>
      </c>
      <c r="B9" s="22" t="s">
        <v>81</v>
      </c>
      <c r="C9" s="23" t="s">
        <v>55</v>
      </c>
      <c r="D9" s="22">
        <v>8</v>
      </c>
      <c r="E9" s="24">
        <v>2</v>
      </c>
      <c r="F9" s="25" t="s">
        <v>52</v>
      </c>
      <c r="G9" s="16"/>
      <c r="H9" s="16"/>
      <c r="I9" s="17"/>
      <c r="J9" s="16"/>
      <c r="K9" s="16"/>
      <c r="L9" s="17"/>
      <c r="M9" s="18"/>
      <c r="N9" s="18"/>
      <c r="O9" s="18"/>
      <c r="P9" s="19">
        <f t="shared" si="0"/>
        <v>8</v>
      </c>
      <c r="Q9" s="20">
        <f t="shared" si="0"/>
        <v>2</v>
      </c>
      <c r="R9" s="19">
        <f>Q9*30</f>
        <v>60</v>
      </c>
      <c r="S9" s="260" t="s">
        <v>86</v>
      </c>
      <c r="T9" s="297" t="s">
        <v>87</v>
      </c>
    </row>
    <row r="10" spans="1:20" ht="15" x14ac:dyDescent="0.25">
      <c r="A10" s="11" t="s">
        <v>7</v>
      </c>
      <c r="B10" s="22" t="s">
        <v>81</v>
      </c>
      <c r="C10" s="23" t="s">
        <v>9</v>
      </c>
      <c r="D10" s="22">
        <v>22</v>
      </c>
      <c r="E10" s="24">
        <v>6</v>
      </c>
      <c r="F10" s="25" t="s">
        <v>51</v>
      </c>
      <c r="G10" s="16"/>
      <c r="H10" s="16"/>
      <c r="I10" s="17"/>
      <c r="J10" s="16"/>
      <c r="K10" s="16"/>
      <c r="L10" s="17"/>
      <c r="M10" s="18"/>
      <c r="N10" s="18"/>
      <c r="O10" s="18"/>
      <c r="P10" s="19">
        <f t="shared" si="0"/>
        <v>22</v>
      </c>
      <c r="Q10" s="20">
        <f t="shared" si="0"/>
        <v>6</v>
      </c>
      <c r="R10" s="19">
        <f>Q10*30</f>
        <v>180</v>
      </c>
      <c r="S10" s="21" t="s">
        <v>88</v>
      </c>
      <c r="T10" s="296" t="s">
        <v>89</v>
      </c>
    </row>
    <row r="11" spans="1:20" ht="15" x14ac:dyDescent="0.25">
      <c r="A11" s="261" t="s">
        <v>197</v>
      </c>
      <c r="B11" s="262" t="s">
        <v>81</v>
      </c>
      <c r="C11" s="263" t="s">
        <v>90</v>
      </c>
      <c r="D11" s="262">
        <v>12</v>
      </c>
      <c r="E11" s="264">
        <v>3</v>
      </c>
      <c r="F11" s="265" t="s">
        <v>51</v>
      </c>
      <c r="G11" s="266"/>
      <c r="H11" s="266"/>
      <c r="I11" s="267"/>
      <c r="J11" s="266"/>
      <c r="K11" s="266"/>
      <c r="L11" s="267"/>
      <c r="M11" s="268"/>
      <c r="N11" s="268"/>
      <c r="O11" s="268"/>
      <c r="P11" s="269">
        <f t="shared" si="0"/>
        <v>12</v>
      </c>
      <c r="Q11" s="270">
        <f t="shared" si="0"/>
        <v>3</v>
      </c>
      <c r="R11" s="269">
        <f>Q11*30</f>
        <v>90</v>
      </c>
      <c r="S11" s="260" t="s">
        <v>91</v>
      </c>
      <c r="T11" s="297"/>
    </row>
    <row r="12" spans="1:20" ht="15" x14ac:dyDescent="0.25">
      <c r="A12" s="11" t="s">
        <v>12</v>
      </c>
      <c r="B12" s="22" t="s">
        <v>81</v>
      </c>
      <c r="C12" s="23" t="s">
        <v>56</v>
      </c>
      <c r="D12" s="22">
        <v>18</v>
      </c>
      <c r="E12" s="24">
        <v>5</v>
      </c>
      <c r="F12" s="25" t="s">
        <v>50</v>
      </c>
      <c r="G12" s="16"/>
      <c r="H12" s="16"/>
      <c r="I12" s="17"/>
      <c r="J12" s="16"/>
      <c r="K12" s="16"/>
      <c r="L12" s="17"/>
      <c r="M12" s="18"/>
      <c r="N12" s="18"/>
      <c r="O12" s="18"/>
      <c r="P12" s="19">
        <f t="shared" si="0"/>
        <v>18</v>
      </c>
      <c r="Q12" s="20">
        <f t="shared" si="0"/>
        <v>5</v>
      </c>
      <c r="R12" s="19">
        <f>Q12*30</f>
        <v>150</v>
      </c>
      <c r="S12" s="21" t="s">
        <v>92</v>
      </c>
      <c r="T12" s="298" t="s">
        <v>93</v>
      </c>
    </row>
    <row r="13" spans="1:20" ht="15" x14ac:dyDescent="0.25">
      <c r="A13" s="261" t="s">
        <v>188</v>
      </c>
      <c r="B13" s="271" t="s">
        <v>81</v>
      </c>
      <c r="C13" s="272" t="s">
        <v>94</v>
      </c>
      <c r="D13" s="262">
        <v>8</v>
      </c>
      <c r="E13" s="264">
        <v>2</v>
      </c>
      <c r="F13" s="265" t="s">
        <v>51</v>
      </c>
      <c r="G13" s="266"/>
      <c r="H13" s="266"/>
      <c r="I13" s="267"/>
      <c r="J13" s="266"/>
      <c r="K13" s="266"/>
      <c r="L13" s="267"/>
      <c r="M13" s="268"/>
      <c r="N13" s="268"/>
      <c r="O13" s="268"/>
      <c r="P13" s="269">
        <f>D13+G13+J13+M13</f>
        <v>8</v>
      </c>
      <c r="Q13" s="270">
        <f t="shared" si="0"/>
        <v>2</v>
      </c>
      <c r="R13" s="269">
        <f t="shared" ref="R13" si="1">Q13*30</f>
        <v>60</v>
      </c>
      <c r="S13" s="21" t="s">
        <v>88</v>
      </c>
      <c r="T13" s="297"/>
    </row>
    <row r="14" spans="1:20" s="240" customFormat="1" ht="13.8" x14ac:dyDescent="0.25">
      <c r="A14" s="273"/>
      <c r="B14" s="274"/>
      <c r="C14" s="275" t="s">
        <v>95</v>
      </c>
      <c r="D14" s="276">
        <f>SUM(D8:D13)</f>
        <v>82</v>
      </c>
      <c r="E14" s="276"/>
      <c r="F14" s="277"/>
      <c r="G14" s="276">
        <f>SUM(G8:G13)</f>
        <v>0</v>
      </c>
      <c r="H14" s="276"/>
      <c r="I14" s="277"/>
      <c r="J14" s="276">
        <f>SUM(J8:J13)</f>
        <v>0</v>
      </c>
      <c r="K14" s="276"/>
      <c r="L14" s="277"/>
      <c r="M14" s="276">
        <f>SUM(M8:M13)</f>
        <v>0</v>
      </c>
      <c r="N14" s="276"/>
      <c r="O14" s="277"/>
      <c r="P14" s="276">
        <f>SUM(P8:P13)</f>
        <v>82</v>
      </c>
      <c r="Q14" s="277"/>
      <c r="R14" s="276">
        <f>SUM(R8:R13)</f>
        <v>660</v>
      </c>
      <c r="S14" s="278"/>
      <c r="T14" s="309"/>
    </row>
    <row r="15" spans="1:20" ht="14.4" thickBot="1" x14ac:dyDescent="0.3">
      <c r="A15" s="37"/>
      <c r="B15" s="38"/>
      <c r="C15" s="39" t="s">
        <v>96</v>
      </c>
      <c r="D15" s="40"/>
      <c r="E15" s="41">
        <f>SUM(E8:E13)</f>
        <v>22</v>
      </c>
      <c r="F15" s="40"/>
      <c r="G15" s="40"/>
      <c r="H15" s="41">
        <f>SUM(H8:H13)</f>
        <v>0</v>
      </c>
      <c r="I15" s="40"/>
      <c r="J15" s="40"/>
      <c r="K15" s="41">
        <f>SUM(K8:K13)</f>
        <v>0</v>
      </c>
      <c r="L15" s="40"/>
      <c r="M15" s="40"/>
      <c r="N15" s="41">
        <f>SUM(N8:N13)</f>
        <v>0</v>
      </c>
      <c r="O15" s="40"/>
      <c r="P15" s="42"/>
      <c r="Q15" s="43">
        <f>SUM(Q8:Q13)</f>
        <v>22</v>
      </c>
      <c r="R15" s="44"/>
      <c r="S15" s="181"/>
      <c r="T15" s="300"/>
    </row>
    <row r="16" spans="1:20" ht="13.8" x14ac:dyDescent="0.25">
      <c r="A16" s="45" t="s">
        <v>75</v>
      </c>
      <c r="B16" s="46"/>
      <c r="C16" s="47" t="s">
        <v>97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  <c r="Q16" s="48"/>
      <c r="R16" s="48"/>
      <c r="S16" s="182"/>
      <c r="T16" s="301"/>
    </row>
    <row r="17" spans="1:20" ht="13.8" x14ac:dyDescent="0.25">
      <c r="A17" s="50" t="s">
        <v>14</v>
      </c>
      <c r="B17" s="12" t="s">
        <v>81</v>
      </c>
      <c r="C17" s="13" t="s">
        <v>57</v>
      </c>
      <c r="D17" s="12">
        <v>6</v>
      </c>
      <c r="E17" s="14">
        <v>2</v>
      </c>
      <c r="F17" s="15" t="s">
        <v>51</v>
      </c>
      <c r="G17" s="51"/>
      <c r="H17" s="51"/>
      <c r="I17" s="51"/>
      <c r="J17" s="51"/>
      <c r="K17" s="51"/>
      <c r="L17" s="51"/>
      <c r="M17" s="51"/>
      <c r="N17" s="51"/>
      <c r="O17" s="51"/>
      <c r="P17" s="19">
        <f t="shared" ref="P17:P19" si="2">D17+G17+J17+M17</f>
        <v>6</v>
      </c>
      <c r="Q17" s="20">
        <f>E17+H17+K17+N17</f>
        <v>2</v>
      </c>
      <c r="R17" s="19">
        <f>Q17*30</f>
        <v>60</v>
      </c>
      <c r="S17" s="21" t="s">
        <v>98</v>
      </c>
      <c r="T17" s="296" t="s">
        <v>98</v>
      </c>
    </row>
    <row r="18" spans="1:20" ht="13.8" x14ac:dyDescent="0.25">
      <c r="A18" s="52" t="s">
        <v>16</v>
      </c>
      <c r="B18" s="22" t="s">
        <v>81</v>
      </c>
      <c r="C18" s="23" t="s">
        <v>17</v>
      </c>
      <c r="D18" s="22">
        <v>16</v>
      </c>
      <c r="E18" s="24">
        <v>4</v>
      </c>
      <c r="F18" s="25" t="s">
        <v>50</v>
      </c>
      <c r="G18" s="51"/>
      <c r="H18" s="51"/>
      <c r="I18" s="51"/>
      <c r="J18" s="51"/>
      <c r="K18" s="51"/>
      <c r="L18" s="51"/>
      <c r="M18" s="51"/>
      <c r="N18" s="51"/>
      <c r="O18" s="51"/>
      <c r="P18" s="19">
        <f t="shared" si="2"/>
        <v>16</v>
      </c>
      <c r="Q18" s="20">
        <f>E18+H18+K18+N18</f>
        <v>4</v>
      </c>
      <c r="R18" s="19">
        <f>Q18*30</f>
        <v>120</v>
      </c>
      <c r="S18" s="21" t="s">
        <v>99</v>
      </c>
      <c r="T18" s="296" t="s">
        <v>99</v>
      </c>
    </row>
    <row r="19" spans="1:20" ht="13.8" x14ac:dyDescent="0.25">
      <c r="A19" s="52" t="s">
        <v>19</v>
      </c>
      <c r="B19" s="53" t="s">
        <v>81</v>
      </c>
      <c r="C19" s="54" t="s">
        <v>58</v>
      </c>
      <c r="D19" s="22">
        <v>6</v>
      </c>
      <c r="E19" s="24">
        <v>2</v>
      </c>
      <c r="F19" s="25" t="s">
        <v>51</v>
      </c>
      <c r="G19" s="51"/>
      <c r="H19" s="51"/>
      <c r="I19" s="51"/>
      <c r="J19" s="51"/>
      <c r="K19" s="51"/>
      <c r="L19" s="51"/>
      <c r="M19" s="51"/>
      <c r="N19" s="51"/>
      <c r="O19" s="51"/>
      <c r="P19" s="19">
        <f t="shared" si="2"/>
        <v>6</v>
      </c>
      <c r="Q19" s="20">
        <f>E19+H19+K19+N19</f>
        <v>2</v>
      </c>
      <c r="R19" s="19">
        <f>Q19*30</f>
        <v>60</v>
      </c>
      <c r="S19" s="21" t="s">
        <v>100</v>
      </c>
      <c r="T19" s="296" t="s">
        <v>100</v>
      </c>
    </row>
    <row r="20" spans="1:20" ht="13.8" x14ac:dyDescent="0.25">
      <c r="A20" s="261" t="s">
        <v>187</v>
      </c>
      <c r="B20" s="271" t="s">
        <v>81</v>
      </c>
      <c r="C20" s="263" t="s">
        <v>101</v>
      </c>
      <c r="D20" s="262"/>
      <c r="E20" s="264"/>
      <c r="F20" s="265"/>
      <c r="G20" s="274">
        <v>11</v>
      </c>
      <c r="H20" s="274">
        <v>3</v>
      </c>
      <c r="I20" s="274" t="s">
        <v>102</v>
      </c>
      <c r="J20" s="268"/>
      <c r="K20" s="268"/>
      <c r="L20" s="268"/>
      <c r="M20" s="268"/>
      <c r="N20" s="268"/>
      <c r="O20" s="268"/>
      <c r="P20" s="269">
        <f>D20+G20+J20+M20</f>
        <v>11</v>
      </c>
      <c r="Q20" s="270">
        <f>E20+H20+K20+N20</f>
        <v>3</v>
      </c>
      <c r="R20" s="269">
        <f>Q20*30</f>
        <v>90</v>
      </c>
      <c r="S20" s="260" t="s">
        <v>103</v>
      </c>
      <c r="T20" s="297" t="s">
        <v>103</v>
      </c>
    </row>
    <row r="21" spans="1:20" s="240" customFormat="1" ht="13.8" x14ac:dyDescent="0.25">
      <c r="A21" s="238"/>
      <c r="B21" s="74"/>
      <c r="C21" s="32" t="s">
        <v>104</v>
      </c>
      <c r="D21" s="55">
        <f>SUM(D17:D20)</f>
        <v>28</v>
      </c>
      <c r="E21" s="55"/>
      <c r="F21" s="74"/>
      <c r="G21" s="55">
        <f>SUM(G17:G20)</f>
        <v>11</v>
      </c>
      <c r="H21" s="55"/>
      <c r="I21" s="74"/>
      <c r="J21" s="55">
        <f>SUM(J17:J20)</f>
        <v>0</v>
      </c>
      <c r="K21" s="55"/>
      <c r="L21" s="74"/>
      <c r="M21" s="55">
        <f>SUM(M17:M20)</f>
        <v>0</v>
      </c>
      <c r="N21" s="55"/>
      <c r="O21" s="74"/>
      <c r="P21" s="33">
        <f>SUM(P17:P20)</f>
        <v>39</v>
      </c>
      <c r="Q21" s="55"/>
      <c r="R21" s="33">
        <f>SUM(R17:R20)</f>
        <v>330</v>
      </c>
      <c r="S21" s="239"/>
      <c r="T21" s="310"/>
    </row>
    <row r="22" spans="1:20" s="240" customFormat="1" ht="14.4" thickBot="1" x14ac:dyDescent="0.3">
      <c r="A22" s="241"/>
      <c r="B22" s="76"/>
      <c r="C22" s="39" t="s">
        <v>105</v>
      </c>
      <c r="D22" s="57"/>
      <c r="E22" s="57">
        <f>SUM(E17:E20)</f>
        <v>8</v>
      </c>
      <c r="F22" s="76"/>
      <c r="G22" s="57"/>
      <c r="H22" s="57">
        <f>SUM(H17:H20)</f>
        <v>3</v>
      </c>
      <c r="I22" s="76"/>
      <c r="J22" s="57"/>
      <c r="K22" s="57">
        <f>SUM(K17:K20)</f>
        <v>0</v>
      </c>
      <c r="L22" s="76"/>
      <c r="M22" s="57"/>
      <c r="N22" s="57">
        <f>SUM(N17:N20)</f>
        <v>0</v>
      </c>
      <c r="O22" s="76"/>
      <c r="P22" s="57"/>
      <c r="Q22" s="41">
        <f>SUM(Q17:Q20)</f>
        <v>11</v>
      </c>
      <c r="R22" s="57"/>
      <c r="S22" s="242"/>
      <c r="T22" s="311"/>
    </row>
    <row r="23" spans="1:20" s="240" customFormat="1" ht="13.8" x14ac:dyDescent="0.25">
      <c r="A23" s="243"/>
      <c r="B23" s="97"/>
      <c r="C23" s="357" t="s">
        <v>106</v>
      </c>
      <c r="D23" s="63">
        <f>D14+D21</f>
        <v>110</v>
      </c>
      <c r="E23" s="61"/>
      <c r="F23" s="244"/>
      <c r="G23" s="63">
        <f>G14+G21</f>
        <v>11</v>
      </c>
      <c r="H23" s="61"/>
      <c r="I23" s="244"/>
      <c r="J23" s="63">
        <f>J14+J21</f>
        <v>0</v>
      </c>
      <c r="K23" s="61"/>
      <c r="L23" s="244"/>
      <c r="M23" s="63">
        <f>M14+M21</f>
        <v>0</v>
      </c>
      <c r="N23" s="61"/>
      <c r="O23" s="244"/>
      <c r="P23" s="63">
        <f>P14+P21</f>
        <v>121</v>
      </c>
      <c r="Q23" s="61"/>
      <c r="R23" s="63">
        <f>R14+R21</f>
        <v>990</v>
      </c>
      <c r="S23" s="245"/>
      <c r="T23" s="312"/>
    </row>
    <row r="24" spans="1:20" s="240" customFormat="1" ht="14.4" thickBot="1" x14ac:dyDescent="0.3">
      <c r="A24" s="246"/>
      <c r="B24" s="247"/>
      <c r="C24" s="358"/>
      <c r="D24" s="57"/>
      <c r="E24" s="41">
        <f>E15+E22</f>
        <v>30</v>
      </c>
      <c r="F24" s="76"/>
      <c r="G24" s="57"/>
      <c r="H24" s="41">
        <f>H15+H22</f>
        <v>3</v>
      </c>
      <c r="I24" s="76"/>
      <c r="J24" s="57"/>
      <c r="K24" s="41">
        <f>K15+K22</f>
        <v>0</v>
      </c>
      <c r="L24" s="76"/>
      <c r="M24" s="57"/>
      <c r="N24" s="41">
        <f>N15+N22</f>
        <v>0</v>
      </c>
      <c r="O24" s="76"/>
      <c r="P24" s="57"/>
      <c r="Q24" s="41">
        <f>Q15+Q22</f>
        <v>33</v>
      </c>
      <c r="R24" s="57"/>
      <c r="S24" s="242"/>
      <c r="T24" s="311"/>
    </row>
    <row r="25" spans="1:20" ht="13.8" x14ac:dyDescent="0.25">
      <c r="A25" s="45" t="s">
        <v>76</v>
      </c>
      <c r="B25" s="48"/>
      <c r="C25" s="47" t="s">
        <v>107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182"/>
      <c r="T25" s="301"/>
    </row>
    <row r="26" spans="1:20" x14ac:dyDescent="0.25">
      <c r="A26" s="52" t="s">
        <v>0</v>
      </c>
      <c r="B26" s="66" t="s">
        <v>81</v>
      </c>
      <c r="C26" s="67" t="s">
        <v>53</v>
      </c>
      <c r="D26" s="68"/>
      <c r="E26" s="68"/>
      <c r="F26" s="68"/>
      <c r="G26" s="68">
        <v>7</v>
      </c>
      <c r="H26" s="68">
        <v>2</v>
      </c>
      <c r="I26" s="68" t="s">
        <v>51</v>
      </c>
      <c r="J26" s="68"/>
      <c r="K26" s="68"/>
      <c r="L26" s="68"/>
      <c r="M26" s="68"/>
      <c r="N26" s="68"/>
      <c r="O26" s="68"/>
      <c r="P26" s="190">
        <f t="shared" ref="P26:Q31" si="3">D26+G26+J26+M26</f>
        <v>7</v>
      </c>
      <c r="Q26" s="191">
        <f t="shared" si="3"/>
        <v>2</v>
      </c>
      <c r="R26" s="190">
        <f t="shared" ref="R26:R31" si="4">Q26*30</f>
        <v>60</v>
      </c>
      <c r="S26" s="21" t="s">
        <v>108</v>
      </c>
      <c r="T26" s="296" t="s">
        <v>108</v>
      </c>
    </row>
    <row r="27" spans="1:20" x14ac:dyDescent="0.25">
      <c r="A27" s="52" t="s">
        <v>3</v>
      </c>
      <c r="B27" s="66" t="s">
        <v>81</v>
      </c>
      <c r="C27" s="67" t="s">
        <v>109</v>
      </c>
      <c r="D27" s="68"/>
      <c r="E27" s="68"/>
      <c r="F27" s="68"/>
      <c r="G27" s="68">
        <v>11</v>
      </c>
      <c r="H27" s="68">
        <v>3</v>
      </c>
      <c r="I27" s="68" t="s">
        <v>102</v>
      </c>
      <c r="J27" s="68"/>
      <c r="K27" s="68"/>
      <c r="L27" s="68"/>
      <c r="M27" s="68"/>
      <c r="N27" s="68"/>
      <c r="O27" s="68"/>
      <c r="P27" s="190">
        <f t="shared" si="3"/>
        <v>11</v>
      </c>
      <c r="Q27" s="191">
        <f t="shared" si="3"/>
        <v>3</v>
      </c>
      <c r="R27" s="190">
        <f t="shared" si="4"/>
        <v>90</v>
      </c>
      <c r="S27" s="21" t="s">
        <v>108</v>
      </c>
      <c r="T27" s="296" t="s">
        <v>108</v>
      </c>
    </row>
    <row r="28" spans="1:20" ht="13.8" x14ac:dyDescent="0.25">
      <c r="A28" s="261" t="s">
        <v>186</v>
      </c>
      <c r="B28" s="279" t="s">
        <v>81</v>
      </c>
      <c r="C28" s="280" t="s">
        <v>110</v>
      </c>
      <c r="D28" s="281"/>
      <c r="E28" s="281"/>
      <c r="F28" s="281"/>
      <c r="G28" s="281">
        <v>7</v>
      </c>
      <c r="H28" s="281">
        <v>2</v>
      </c>
      <c r="I28" s="281" t="s">
        <v>51</v>
      </c>
      <c r="J28" s="281"/>
      <c r="K28" s="281"/>
      <c r="L28" s="281"/>
      <c r="M28" s="281"/>
      <c r="N28" s="281"/>
      <c r="O28" s="281"/>
      <c r="P28" s="269">
        <f t="shared" si="3"/>
        <v>7</v>
      </c>
      <c r="Q28" s="270">
        <f t="shared" si="3"/>
        <v>2</v>
      </c>
      <c r="R28" s="269">
        <f t="shared" si="4"/>
        <v>60</v>
      </c>
      <c r="S28" s="260" t="s">
        <v>111</v>
      </c>
      <c r="T28" s="297" t="s">
        <v>111</v>
      </c>
    </row>
    <row r="29" spans="1:20" ht="13.8" x14ac:dyDescent="0.25">
      <c r="A29" s="261" t="s">
        <v>189</v>
      </c>
      <c r="B29" s="279" t="s">
        <v>81</v>
      </c>
      <c r="C29" s="282" t="s">
        <v>112</v>
      </c>
      <c r="D29" s="281"/>
      <c r="E29" s="281"/>
      <c r="F29" s="281"/>
      <c r="G29" s="281">
        <v>15</v>
      </c>
      <c r="H29" s="281">
        <v>4</v>
      </c>
      <c r="I29" s="281" t="s">
        <v>102</v>
      </c>
      <c r="J29" s="281"/>
      <c r="K29" s="281"/>
      <c r="L29" s="281"/>
      <c r="M29" s="281"/>
      <c r="N29" s="281"/>
      <c r="O29" s="281"/>
      <c r="P29" s="269">
        <f t="shared" si="3"/>
        <v>15</v>
      </c>
      <c r="Q29" s="270">
        <f t="shared" si="3"/>
        <v>4</v>
      </c>
      <c r="R29" s="269">
        <f t="shared" si="4"/>
        <v>120</v>
      </c>
      <c r="S29" s="260" t="s">
        <v>113</v>
      </c>
      <c r="T29" s="297" t="s">
        <v>113</v>
      </c>
    </row>
    <row r="30" spans="1:20" x14ac:dyDescent="0.25">
      <c r="A30" s="52" t="s">
        <v>11</v>
      </c>
      <c r="B30" s="66" t="s">
        <v>81</v>
      </c>
      <c r="C30" s="67" t="s">
        <v>114</v>
      </c>
      <c r="D30" s="71"/>
      <c r="E30" s="71"/>
      <c r="F30" s="71"/>
      <c r="G30" s="71">
        <v>6</v>
      </c>
      <c r="H30" s="71">
        <v>2</v>
      </c>
      <c r="I30" s="71" t="s">
        <v>51</v>
      </c>
      <c r="J30" s="71"/>
      <c r="K30" s="71"/>
      <c r="L30" s="71"/>
      <c r="M30" s="71"/>
      <c r="N30" s="71"/>
      <c r="O30" s="71"/>
      <c r="P30" s="190">
        <f t="shared" si="3"/>
        <v>6</v>
      </c>
      <c r="Q30" s="191">
        <f t="shared" si="3"/>
        <v>2</v>
      </c>
      <c r="R30" s="190">
        <f t="shared" si="4"/>
        <v>60</v>
      </c>
      <c r="S30" s="21" t="s">
        <v>88</v>
      </c>
      <c r="T30" s="297" t="s">
        <v>115</v>
      </c>
    </row>
    <row r="31" spans="1:20" x14ac:dyDescent="0.25">
      <c r="A31" s="52" t="s">
        <v>13</v>
      </c>
      <c r="B31" s="66" t="s">
        <v>81</v>
      </c>
      <c r="C31" s="67" t="s">
        <v>116</v>
      </c>
      <c r="D31" s="71"/>
      <c r="E31" s="71"/>
      <c r="F31" s="71"/>
      <c r="G31" s="71">
        <v>15</v>
      </c>
      <c r="H31" s="71">
        <v>4</v>
      </c>
      <c r="I31" s="71" t="s">
        <v>102</v>
      </c>
      <c r="J31" s="71"/>
      <c r="K31" s="71"/>
      <c r="L31" s="71"/>
      <c r="M31" s="71"/>
      <c r="N31" s="71"/>
      <c r="O31" s="71"/>
      <c r="P31" s="190">
        <f t="shared" si="3"/>
        <v>15</v>
      </c>
      <c r="Q31" s="191">
        <f t="shared" si="3"/>
        <v>4</v>
      </c>
      <c r="R31" s="190">
        <f t="shared" si="4"/>
        <v>120</v>
      </c>
      <c r="S31" s="21" t="s">
        <v>92</v>
      </c>
      <c r="T31" s="296" t="s">
        <v>92</v>
      </c>
    </row>
    <row r="32" spans="1:20" s="240" customFormat="1" x14ac:dyDescent="0.25">
      <c r="A32" s="248"/>
      <c r="B32" s="249"/>
      <c r="C32" s="211" t="s">
        <v>154</v>
      </c>
      <c r="D32" s="195">
        <f>SUM(D26:D31)</f>
        <v>0</v>
      </c>
      <c r="E32" s="195"/>
      <c r="F32" s="196"/>
      <c r="G32" s="195">
        <f>SUM(G26:G31)</f>
        <v>61</v>
      </c>
      <c r="H32" s="195"/>
      <c r="I32" s="196"/>
      <c r="J32" s="195">
        <f>SUM(J26:J31)</f>
        <v>0</v>
      </c>
      <c r="K32" s="195"/>
      <c r="L32" s="196"/>
      <c r="M32" s="195">
        <f>SUM(M26:M31)</f>
        <v>0</v>
      </c>
      <c r="N32" s="196"/>
      <c r="O32" s="196"/>
      <c r="P32" s="195">
        <f>SUM(P26:P31)</f>
        <v>61</v>
      </c>
      <c r="Q32" s="195"/>
      <c r="R32" s="195">
        <f>SUM(R26:R31)</f>
        <v>510</v>
      </c>
      <c r="S32" s="250"/>
      <c r="T32" s="313"/>
    </row>
    <row r="33" spans="1:20" s="240" customFormat="1" ht="13.8" thickBot="1" x14ac:dyDescent="0.3">
      <c r="A33" s="251"/>
      <c r="B33" s="252"/>
      <c r="C33" s="212" t="s">
        <v>155</v>
      </c>
      <c r="D33" s="204"/>
      <c r="E33" s="204">
        <f>SUM(E26:E31)</f>
        <v>0</v>
      </c>
      <c r="F33" s="205"/>
      <c r="G33" s="204"/>
      <c r="H33" s="204">
        <f>SUM(H26:H31)</f>
        <v>17</v>
      </c>
      <c r="I33" s="205"/>
      <c r="J33" s="204"/>
      <c r="K33" s="204">
        <f>SUM(K26:K31)</f>
        <v>0</v>
      </c>
      <c r="L33" s="205"/>
      <c r="M33" s="205"/>
      <c r="N33" s="204">
        <f>SUM(N26:N31)</f>
        <v>0</v>
      </c>
      <c r="O33" s="205"/>
      <c r="P33" s="205"/>
      <c r="Q33" s="204">
        <f>SUM(Q26:Q31)</f>
        <v>17</v>
      </c>
      <c r="R33" s="204"/>
      <c r="S33" s="242"/>
      <c r="T33" s="311"/>
    </row>
    <row r="34" spans="1:20" x14ac:dyDescent="0.25">
      <c r="A34" s="213" t="s">
        <v>77</v>
      </c>
      <c r="B34" s="214"/>
      <c r="C34" s="215" t="s">
        <v>117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4"/>
      <c r="Q34" s="214"/>
      <c r="R34" s="214"/>
      <c r="S34" s="182"/>
      <c r="T34" s="301"/>
    </row>
    <row r="35" spans="1:20" x14ac:dyDescent="0.25">
      <c r="A35" s="201" t="s">
        <v>45</v>
      </c>
      <c r="B35" s="70" t="s">
        <v>82</v>
      </c>
      <c r="C35" s="79" t="s">
        <v>47</v>
      </c>
      <c r="D35" s="68"/>
      <c r="E35" s="68"/>
      <c r="F35" s="68"/>
      <c r="G35" s="68">
        <v>16</v>
      </c>
      <c r="H35" s="68">
        <v>4</v>
      </c>
      <c r="I35" s="68" t="s">
        <v>51</v>
      </c>
      <c r="J35" s="68"/>
      <c r="K35" s="68"/>
      <c r="L35" s="68"/>
      <c r="M35" s="68"/>
      <c r="N35" s="68"/>
      <c r="O35" s="68"/>
      <c r="P35" s="190">
        <f t="shared" ref="P35:Q40" si="5">D35+G35+J35+M35</f>
        <v>16</v>
      </c>
      <c r="Q35" s="191">
        <f t="shared" si="5"/>
        <v>4</v>
      </c>
      <c r="R35" s="190">
        <f t="shared" ref="R35:R40" si="6">Q35*30</f>
        <v>120</v>
      </c>
      <c r="S35" s="185" t="s">
        <v>198</v>
      </c>
      <c r="T35" s="304" t="s">
        <v>156</v>
      </c>
    </row>
    <row r="36" spans="1:20" x14ac:dyDescent="0.25">
      <c r="A36" s="201" t="s">
        <v>48</v>
      </c>
      <c r="B36" s="70" t="s">
        <v>82</v>
      </c>
      <c r="C36" s="79" t="s">
        <v>169</v>
      </c>
      <c r="D36" s="68"/>
      <c r="E36" s="68"/>
      <c r="F36" s="68"/>
      <c r="G36" s="68">
        <v>22</v>
      </c>
      <c r="H36" s="68">
        <v>6</v>
      </c>
      <c r="I36" s="68" t="s">
        <v>152</v>
      </c>
      <c r="J36" s="68"/>
      <c r="K36" s="68"/>
      <c r="L36" s="68"/>
      <c r="M36" s="68"/>
      <c r="N36" s="68"/>
      <c r="O36" s="68"/>
      <c r="P36" s="190">
        <f t="shared" si="5"/>
        <v>22</v>
      </c>
      <c r="Q36" s="191">
        <f t="shared" si="5"/>
        <v>6</v>
      </c>
      <c r="R36" s="190">
        <f t="shared" si="6"/>
        <v>180</v>
      </c>
      <c r="S36" s="185" t="s">
        <v>92</v>
      </c>
      <c r="T36" s="306" t="s">
        <v>92</v>
      </c>
    </row>
    <row r="37" spans="1:20" x14ac:dyDescent="0.25">
      <c r="A37" s="201" t="s">
        <v>43</v>
      </c>
      <c r="B37" s="70" t="s">
        <v>82</v>
      </c>
      <c r="C37" s="79" t="s">
        <v>170</v>
      </c>
      <c r="D37" s="68"/>
      <c r="E37" s="68"/>
      <c r="F37" s="68"/>
      <c r="G37" s="68"/>
      <c r="H37" s="68"/>
      <c r="I37" s="68"/>
      <c r="J37" s="68">
        <v>29</v>
      </c>
      <c r="K37" s="68">
        <v>8</v>
      </c>
      <c r="L37" s="68" t="s">
        <v>102</v>
      </c>
      <c r="M37" s="68"/>
      <c r="N37" s="68"/>
      <c r="O37" s="68"/>
      <c r="P37" s="190">
        <f t="shared" si="5"/>
        <v>29</v>
      </c>
      <c r="Q37" s="191">
        <f t="shared" si="5"/>
        <v>8</v>
      </c>
      <c r="R37" s="190">
        <f t="shared" si="6"/>
        <v>240</v>
      </c>
      <c r="S37" s="185" t="s">
        <v>92</v>
      </c>
      <c r="T37" s="304" t="s">
        <v>171</v>
      </c>
    </row>
    <row r="38" spans="1:20" x14ac:dyDescent="0.25">
      <c r="A38" s="201" t="s">
        <v>44</v>
      </c>
      <c r="B38" s="70" t="s">
        <v>82</v>
      </c>
      <c r="C38" s="79" t="s">
        <v>172</v>
      </c>
      <c r="D38" s="68"/>
      <c r="E38" s="68"/>
      <c r="F38" s="68"/>
      <c r="G38" s="68"/>
      <c r="H38" s="68"/>
      <c r="I38" s="68"/>
      <c r="J38" s="68">
        <v>29</v>
      </c>
      <c r="K38" s="68">
        <v>8</v>
      </c>
      <c r="L38" s="68" t="s">
        <v>102</v>
      </c>
      <c r="M38" s="68"/>
      <c r="N38" s="68"/>
      <c r="O38" s="68"/>
      <c r="P38" s="190">
        <f t="shared" si="5"/>
        <v>29</v>
      </c>
      <c r="Q38" s="191">
        <f t="shared" si="5"/>
        <v>8</v>
      </c>
      <c r="R38" s="190">
        <f t="shared" si="6"/>
        <v>240</v>
      </c>
      <c r="S38" s="185" t="s">
        <v>113</v>
      </c>
      <c r="T38" s="304" t="s">
        <v>113</v>
      </c>
    </row>
    <row r="39" spans="1:20" ht="13.8" x14ac:dyDescent="0.25">
      <c r="A39" s="293" t="s">
        <v>196</v>
      </c>
      <c r="B39" s="283" t="s">
        <v>82</v>
      </c>
      <c r="C39" s="284" t="s">
        <v>46</v>
      </c>
      <c r="D39" s="281"/>
      <c r="E39" s="281"/>
      <c r="F39" s="281"/>
      <c r="G39" s="281"/>
      <c r="H39" s="281"/>
      <c r="I39" s="281"/>
      <c r="J39" s="281">
        <v>33</v>
      </c>
      <c r="K39" s="281">
        <v>9</v>
      </c>
      <c r="L39" s="281" t="s">
        <v>51</v>
      </c>
      <c r="M39" s="281"/>
      <c r="N39" s="281"/>
      <c r="O39" s="281"/>
      <c r="P39" s="269">
        <f>D39+G39+J39+M39</f>
        <v>33</v>
      </c>
      <c r="Q39" s="270">
        <f t="shared" si="5"/>
        <v>9</v>
      </c>
      <c r="R39" s="269">
        <f t="shared" si="6"/>
        <v>270</v>
      </c>
      <c r="S39" s="285" t="s">
        <v>173</v>
      </c>
      <c r="T39" s="305" t="s">
        <v>174</v>
      </c>
    </row>
    <row r="40" spans="1:20" x14ac:dyDescent="0.25">
      <c r="A40" s="201" t="s">
        <v>49</v>
      </c>
      <c r="B40" s="70" t="s">
        <v>82</v>
      </c>
      <c r="C40" s="79" t="s">
        <v>175</v>
      </c>
      <c r="D40" s="68"/>
      <c r="E40" s="68"/>
      <c r="F40" s="68"/>
      <c r="G40" s="68"/>
      <c r="H40" s="68"/>
      <c r="I40" s="68"/>
      <c r="J40" s="68">
        <v>19</v>
      </c>
      <c r="K40" s="68">
        <v>5</v>
      </c>
      <c r="L40" s="68" t="s">
        <v>102</v>
      </c>
      <c r="M40" s="68"/>
      <c r="N40" s="68"/>
      <c r="O40" s="68"/>
      <c r="P40" s="190">
        <f t="shared" si="5"/>
        <v>19</v>
      </c>
      <c r="Q40" s="191">
        <f t="shared" si="5"/>
        <v>5</v>
      </c>
      <c r="R40" s="190">
        <f t="shared" si="6"/>
        <v>150</v>
      </c>
      <c r="S40" s="185" t="s">
        <v>92</v>
      </c>
      <c r="T40" s="304" t="s">
        <v>92</v>
      </c>
    </row>
    <row r="41" spans="1:20" s="240" customFormat="1" x14ac:dyDescent="0.25">
      <c r="A41" s="248"/>
      <c r="B41" s="249"/>
      <c r="C41" s="211" t="s">
        <v>178</v>
      </c>
      <c r="D41" s="195">
        <f>SUM(D35:D40)</f>
        <v>0</v>
      </c>
      <c r="E41" s="195"/>
      <c r="F41" s="196"/>
      <c r="G41" s="195">
        <f>SUM(G35:G40)</f>
        <v>38</v>
      </c>
      <c r="H41" s="195"/>
      <c r="I41" s="196"/>
      <c r="J41" s="195">
        <f>SUM(J35:J40)</f>
        <v>110</v>
      </c>
      <c r="K41" s="195"/>
      <c r="L41" s="196"/>
      <c r="M41" s="195">
        <f>SUM(M35:M40)</f>
        <v>0</v>
      </c>
      <c r="N41" s="195"/>
      <c r="O41" s="196"/>
      <c r="P41" s="195">
        <f>SUM(P35:P40)</f>
        <v>148</v>
      </c>
      <c r="Q41" s="195"/>
      <c r="R41" s="253">
        <f>SUM(R35:R40)</f>
        <v>1200</v>
      </c>
      <c r="S41" s="250"/>
      <c r="T41" s="313"/>
    </row>
    <row r="42" spans="1:20" s="240" customFormat="1" ht="13.8" thickBot="1" x14ac:dyDescent="0.3">
      <c r="A42" s="251"/>
      <c r="B42" s="252"/>
      <c r="C42" s="212" t="s">
        <v>179</v>
      </c>
      <c r="D42" s="204"/>
      <c r="E42" s="204">
        <f>SUM(E35:E40)</f>
        <v>0</v>
      </c>
      <c r="F42" s="205"/>
      <c r="G42" s="204"/>
      <c r="H42" s="204">
        <f>SUM(H35:H40)</f>
        <v>10</v>
      </c>
      <c r="I42" s="205"/>
      <c r="J42" s="204"/>
      <c r="K42" s="204">
        <f>SUM(K35:K40)</f>
        <v>30</v>
      </c>
      <c r="L42" s="205"/>
      <c r="M42" s="204"/>
      <c r="N42" s="204">
        <f>SUM(N35:N40)</f>
        <v>0</v>
      </c>
      <c r="O42" s="205"/>
      <c r="P42" s="205"/>
      <c r="Q42" s="204">
        <f>SUM(Q35:Q40)</f>
        <v>40</v>
      </c>
      <c r="R42" s="204"/>
      <c r="S42" s="242"/>
      <c r="T42" s="311"/>
    </row>
    <row r="43" spans="1:20" x14ac:dyDescent="0.25">
      <c r="A43" s="80"/>
      <c r="B43" s="81" t="s">
        <v>50</v>
      </c>
      <c r="C43" s="82" t="s">
        <v>4</v>
      </c>
      <c r="D43" s="81"/>
      <c r="E43" s="81"/>
      <c r="F43" s="81"/>
      <c r="G43" s="81"/>
      <c r="H43" s="81"/>
      <c r="I43" s="81"/>
      <c r="J43" s="81"/>
      <c r="K43" s="81"/>
      <c r="L43" s="81"/>
      <c r="M43" s="81">
        <v>36</v>
      </c>
      <c r="N43" s="81">
        <v>10</v>
      </c>
      <c r="O43" s="81"/>
      <c r="P43" s="190">
        <f>D43+G43+J43+M43</f>
        <v>36</v>
      </c>
      <c r="Q43" s="254">
        <f>E43+H43+K43+N43</f>
        <v>10</v>
      </c>
      <c r="R43" s="255">
        <f>Q43*30</f>
        <v>300</v>
      </c>
      <c r="S43" s="256"/>
      <c r="T43" s="235"/>
    </row>
    <row r="44" spans="1:20" ht="13.8" thickBot="1" x14ac:dyDescent="0.3">
      <c r="A44" s="86"/>
      <c r="B44" s="69" t="s">
        <v>82</v>
      </c>
      <c r="C44" s="87" t="s">
        <v>124</v>
      </c>
      <c r="D44" s="88"/>
      <c r="E44" s="88"/>
      <c r="F44" s="69"/>
      <c r="G44" s="88"/>
      <c r="H44" s="88"/>
      <c r="I44" s="69"/>
      <c r="J44" s="88"/>
      <c r="K44" s="88"/>
      <c r="L44" s="69"/>
      <c r="M44" s="89">
        <v>74</v>
      </c>
      <c r="N44" s="69">
        <v>20</v>
      </c>
      <c r="O44" s="69"/>
      <c r="P44" s="190">
        <f>D44+G44+J44+M44</f>
        <v>74</v>
      </c>
      <c r="Q44" s="191">
        <f>E44+H44+K44+N44</f>
        <v>20</v>
      </c>
      <c r="R44" s="190">
        <f>Q44*30</f>
        <v>600</v>
      </c>
      <c r="S44" s="218"/>
      <c r="T44" s="308"/>
    </row>
    <row r="45" spans="1:20" s="240" customFormat="1" ht="16.2" thickBot="1" x14ac:dyDescent="0.35">
      <c r="A45" s="243"/>
      <c r="B45" s="97"/>
      <c r="C45" s="91" t="s">
        <v>125</v>
      </c>
      <c r="D45" s="92">
        <f>D23+D32+D41</f>
        <v>110</v>
      </c>
      <c r="E45" s="93"/>
      <c r="F45" s="93"/>
      <c r="G45" s="92">
        <f>G23+G32+G41</f>
        <v>110</v>
      </c>
      <c r="H45" s="93"/>
      <c r="I45" s="93"/>
      <c r="J45" s="92">
        <f>J23+J32+J41</f>
        <v>110</v>
      </c>
      <c r="K45" s="93"/>
      <c r="L45" s="93"/>
      <c r="M45" s="92">
        <f>M23+M32+M41+M43+M44</f>
        <v>110</v>
      </c>
      <c r="N45" s="93"/>
      <c r="O45" s="93"/>
      <c r="P45" s="92">
        <f>P23+P32+P41+P43+P44</f>
        <v>440</v>
      </c>
      <c r="Q45" s="92"/>
      <c r="R45" s="92">
        <f>R23+R32+R41+R43+R44</f>
        <v>3600</v>
      </c>
      <c r="S45" s="242"/>
      <c r="T45" s="311"/>
    </row>
    <row r="46" spans="1:20" s="240" customFormat="1" ht="16.2" thickBot="1" x14ac:dyDescent="0.35">
      <c r="A46" s="257"/>
      <c r="B46" s="258"/>
      <c r="C46" s="96" t="s">
        <v>126</v>
      </c>
      <c r="D46" s="97"/>
      <c r="E46" s="98">
        <f>E24+E33+E42</f>
        <v>30</v>
      </c>
      <c r="F46" s="97"/>
      <c r="G46" s="97"/>
      <c r="H46" s="98">
        <f>H24+H33+H42</f>
        <v>30</v>
      </c>
      <c r="I46" s="97"/>
      <c r="J46" s="97"/>
      <c r="K46" s="98">
        <f>K24+K33+K42</f>
        <v>30</v>
      </c>
      <c r="L46" s="97"/>
      <c r="M46" s="97"/>
      <c r="N46" s="98">
        <f>N24+N33+N42+N43+N44</f>
        <v>30</v>
      </c>
      <c r="O46" s="97"/>
      <c r="P46" s="97"/>
      <c r="Q46" s="98">
        <f>Q24+Q33+Q42+Q43+Q44</f>
        <v>120</v>
      </c>
      <c r="R46" s="98"/>
      <c r="S46" s="242"/>
      <c r="T46" s="311"/>
    </row>
    <row r="47" spans="1:20" ht="16.2" thickBot="1" x14ac:dyDescent="0.35">
      <c r="A47" s="100"/>
      <c r="B47" s="101"/>
      <c r="C47" s="102"/>
      <c r="D47" s="103"/>
      <c r="E47" s="104"/>
      <c r="F47" s="103"/>
      <c r="G47" s="103"/>
      <c r="H47" s="104"/>
      <c r="I47" s="103"/>
      <c r="J47" s="103"/>
      <c r="K47" s="104"/>
      <c r="L47" s="103"/>
      <c r="M47" s="103"/>
      <c r="N47" s="104"/>
      <c r="O47" s="103"/>
      <c r="P47" s="101"/>
      <c r="Q47" s="104"/>
      <c r="R47" s="105"/>
      <c r="S47" s="209"/>
      <c r="T47" s="209"/>
    </row>
    <row r="48" spans="1:20" ht="15.6" x14ac:dyDescent="0.3">
      <c r="A48" s="106" t="s">
        <v>127</v>
      </c>
      <c r="B48" s="107"/>
      <c r="C48" s="108" t="s">
        <v>128</v>
      </c>
      <c r="D48" s="109"/>
      <c r="E48" s="110"/>
      <c r="F48" s="109"/>
      <c r="G48" s="109"/>
      <c r="H48" s="110"/>
      <c r="I48" s="109"/>
      <c r="J48" s="109"/>
      <c r="K48" s="110"/>
      <c r="L48" s="109"/>
      <c r="M48" s="109"/>
      <c r="N48" s="110"/>
      <c r="O48" s="77"/>
      <c r="P48" s="48"/>
      <c r="Q48" s="107"/>
      <c r="R48" s="111"/>
    </row>
    <row r="49" spans="1:20" ht="15" x14ac:dyDescent="0.25">
      <c r="A49" s="112"/>
      <c r="B49" s="219"/>
      <c r="C49" s="220" t="s">
        <v>129</v>
      </c>
      <c r="D49" s="70"/>
      <c r="E49" s="210"/>
      <c r="F49" s="70"/>
      <c r="G49" s="70"/>
      <c r="H49" s="210"/>
      <c r="I49" s="70"/>
      <c r="J49" s="70"/>
      <c r="K49" s="210"/>
      <c r="L49" s="70"/>
      <c r="M49" s="70"/>
      <c r="N49" s="210"/>
      <c r="O49" s="70"/>
      <c r="P49" s="190">
        <f t="shared" ref="P49:P53" si="7">D49+G49+J49+M49</f>
        <v>0</v>
      </c>
      <c r="Q49" s="20">
        <f>E49+H49+K49+N49</f>
        <v>0</v>
      </c>
      <c r="R49" s="115">
        <f>Q49*30</f>
        <v>0</v>
      </c>
    </row>
    <row r="50" spans="1:20" ht="13.8" x14ac:dyDescent="0.25">
      <c r="A50" s="113"/>
      <c r="B50" s="69"/>
      <c r="C50" s="198" t="s">
        <v>130</v>
      </c>
      <c r="D50" s="88"/>
      <c r="E50" s="88"/>
      <c r="F50" s="69"/>
      <c r="G50" s="88"/>
      <c r="H50" s="88"/>
      <c r="I50" s="69"/>
      <c r="J50" s="88"/>
      <c r="K50" s="88"/>
      <c r="L50" s="69"/>
      <c r="M50" s="69"/>
      <c r="N50" s="88"/>
      <c r="O50" s="69"/>
      <c r="P50" s="190">
        <f t="shared" si="7"/>
        <v>0</v>
      </c>
      <c r="Q50" s="20">
        <f>E50+H50+K50+N50</f>
        <v>0</v>
      </c>
      <c r="R50" s="115">
        <f>Q50*30</f>
        <v>0</v>
      </c>
    </row>
    <row r="51" spans="1:20" ht="13.8" x14ac:dyDescent="0.25">
      <c r="A51" s="113"/>
      <c r="B51" s="69"/>
      <c r="C51" s="198" t="s">
        <v>149</v>
      </c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 t="s">
        <v>50</v>
      </c>
      <c r="P51" s="190">
        <f t="shared" si="7"/>
        <v>0</v>
      </c>
      <c r="Q51" s="20">
        <f>E51+H51+K51+N51</f>
        <v>0</v>
      </c>
      <c r="R51" s="115">
        <f>Q51*30</f>
        <v>0</v>
      </c>
    </row>
    <row r="52" spans="1:20" ht="15.6" thickBot="1" x14ac:dyDescent="0.3">
      <c r="A52" s="116"/>
      <c r="B52" s="117"/>
      <c r="C52" s="221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222">
        <f t="shared" si="7"/>
        <v>0</v>
      </c>
      <c r="Q52" s="223">
        <f>E52+H52+K52+N52</f>
        <v>0</v>
      </c>
      <c r="R52" s="115">
        <f>Q52*30</f>
        <v>0</v>
      </c>
    </row>
    <row r="53" spans="1:20" ht="15.75" customHeight="1" thickBot="1" x14ac:dyDescent="0.3">
      <c r="A53" s="119"/>
      <c r="B53" s="120"/>
      <c r="C53" s="121" t="s">
        <v>131</v>
      </c>
      <c r="D53" s="122">
        <f>SUM(D49:D52)</f>
        <v>0</v>
      </c>
      <c r="E53" s="123"/>
      <c r="F53" s="123"/>
      <c r="G53" s="122">
        <f>SUM(G49:G52)</f>
        <v>0</v>
      </c>
      <c r="H53" s="123"/>
      <c r="I53" s="123"/>
      <c r="J53" s="122">
        <f>SUM(J49:J52)</f>
        <v>0</v>
      </c>
      <c r="K53" s="123"/>
      <c r="L53" s="123"/>
      <c r="M53" s="122">
        <f>SUM(M49:M52)</f>
        <v>0</v>
      </c>
      <c r="N53" s="123"/>
      <c r="O53" s="123"/>
      <c r="P53" s="124">
        <f t="shared" si="7"/>
        <v>0</v>
      </c>
      <c r="Q53" s="224">
        <f>E53+H53+K53+N53</f>
        <v>0</v>
      </c>
      <c r="R53" s="225">
        <f>Q53*30</f>
        <v>0</v>
      </c>
    </row>
    <row r="54" spans="1:20" ht="16.8" thickTop="1" thickBot="1" x14ac:dyDescent="0.3">
      <c r="A54" s="359" t="s">
        <v>185</v>
      </c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</row>
    <row r="55" spans="1:20" ht="14.4" thickTop="1" x14ac:dyDescent="0.25">
      <c r="A55" s="347" t="s">
        <v>132</v>
      </c>
      <c r="B55" s="125">
        <f t="shared" ref="B55:B60" si="8">(Q55/120)*100</f>
        <v>18.333333333333332</v>
      </c>
      <c r="C55" s="126" t="s">
        <v>83</v>
      </c>
      <c r="D55" s="127">
        <f>D14</f>
        <v>82</v>
      </c>
      <c r="E55" s="127">
        <f>E15</f>
        <v>22</v>
      </c>
      <c r="F55" s="128"/>
      <c r="G55" s="127">
        <f>G14</f>
        <v>0</v>
      </c>
      <c r="H55" s="127">
        <f>H15</f>
        <v>0</v>
      </c>
      <c r="I55" s="128"/>
      <c r="J55" s="127">
        <f>J14</f>
        <v>0</v>
      </c>
      <c r="K55" s="127">
        <f>K15</f>
        <v>0</v>
      </c>
      <c r="L55" s="128"/>
      <c r="M55" s="127">
        <f>M14</f>
        <v>0</v>
      </c>
      <c r="N55" s="127">
        <f>N15</f>
        <v>0</v>
      </c>
      <c r="O55" s="128"/>
      <c r="P55" s="127">
        <f>P14</f>
        <v>82</v>
      </c>
      <c r="Q55" s="127">
        <f>Q15</f>
        <v>22</v>
      </c>
      <c r="R55" s="129">
        <f t="shared" ref="R55:R61" si="9">Q55*30</f>
        <v>660</v>
      </c>
    </row>
    <row r="56" spans="1:20" ht="14.4" thickBot="1" x14ac:dyDescent="0.3">
      <c r="A56" s="360"/>
      <c r="B56" s="130">
        <f t="shared" si="8"/>
        <v>9.1666666666666661</v>
      </c>
      <c r="C56" s="131" t="s">
        <v>97</v>
      </c>
      <c r="D56" s="132">
        <f>D21</f>
        <v>28</v>
      </c>
      <c r="E56" s="132">
        <f>E22</f>
        <v>8</v>
      </c>
      <c r="F56" s="132"/>
      <c r="G56" s="132">
        <f>G21</f>
        <v>11</v>
      </c>
      <c r="H56" s="132">
        <f>H22</f>
        <v>3</v>
      </c>
      <c r="I56" s="132"/>
      <c r="J56" s="132">
        <f>J21</f>
        <v>0</v>
      </c>
      <c r="K56" s="132">
        <f>K22</f>
        <v>0</v>
      </c>
      <c r="L56" s="132"/>
      <c r="M56" s="132">
        <f>M21</f>
        <v>0</v>
      </c>
      <c r="N56" s="132">
        <f>N22</f>
        <v>0</v>
      </c>
      <c r="O56" s="132"/>
      <c r="P56" s="132">
        <f>P21</f>
        <v>39</v>
      </c>
      <c r="Q56" s="132">
        <f>Q22</f>
        <v>11</v>
      </c>
      <c r="R56" s="115">
        <f t="shared" si="9"/>
        <v>330</v>
      </c>
    </row>
    <row r="57" spans="1:20" ht="16.2" thickBot="1" x14ac:dyDescent="0.35">
      <c r="A57" s="360"/>
      <c r="B57" s="199">
        <f t="shared" si="8"/>
        <v>27.500000000000004</v>
      </c>
      <c r="C57" s="134" t="s">
        <v>106</v>
      </c>
      <c r="D57" s="135">
        <f>SUM(D55:D56)</f>
        <v>110</v>
      </c>
      <c r="E57" s="135">
        <f>SUM(E55:E56)</f>
        <v>30</v>
      </c>
      <c r="F57" s="136"/>
      <c r="G57" s="135">
        <f>SUM(G55:G56)</f>
        <v>11</v>
      </c>
      <c r="H57" s="135">
        <f>SUM(H55:H56)</f>
        <v>3</v>
      </c>
      <c r="I57" s="136"/>
      <c r="J57" s="135">
        <f>SUM(J55:J56)</f>
        <v>0</v>
      </c>
      <c r="K57" s="135">
        <f>SUM(K55:K56)</f>
        <v>0</v>
      </c>
      <c r="L57" s="136"/>
      <c r="M57" s="135">
        <f>SUM(M55:M56)</f>
        <v>0</v>
      </c>
      <c r="N57" s="135">
        <f>SUM(N55:N56)</f>
        <v>0</v>
      </c>
      <c r="O57" s="136"/>
      <c r="P57" s="135">
        <f>SUM(P55:P56)</f>
        <v>121</v>
      </c>
      <c r="Q57" s="135">
        <f>SUM(Q55:Q56)</f>
        <v>33</v>
      </c>
      <c r="R57" s="226">
        <f>Q57*30</f>
        <v>990</v>
      </c>
    </row>
    <row r="58" spans="1:20" ht="13.8" x14ac:dyDescent="0.25">
      <c r="A58" s="360"/>
      <c r="B58" s="188">
        <f t="shared" si="8"/>
        <v>14.166666666666666</v>
      </c>
      <c r="C58" s="138" t="s">
        <v>107</v>
      </c>
      <c r="D58" s="139">
        <f>D32</f>
        <v>0</v>
      </c>
      <c r="E58" s="139">
        <f>E33</f>
        <v>0</v>
      </c>
      <c r="F58" s="139"/>
      <c r="G58" s="139">
        <f>G32</f>
        <v>61</v>
      </c>
      <c r="H58" s="139">
        <f>H33</f>
        <v>17</v>
      </c>
      <c r="I58" s="139"/>
      <c r="J58" s="139">
        <f>J32</f>
        <v>0</v>
      </c>
      <c r="K58" s="139">
        <f>K33</f>
        <v>0</v>
      </c>
      <c r="L58" s="139"/>
      <c r="M58" s="139">
        <f>M32</f>
        <v>0</v>
      </c>
      <c r="N58" s="139">
        <f>N33</f>
        <v>0</v>
      </c>
      <c r="O58" s="139"/>
      <c r="P58" s="139">
        <f>P32</f>
        <v>61</v>
      </c>
      <c r="Q58" s="139">
        <f>Q33</f>
        <v>17</v>
      </c>
      <c r="R58" s="140">
        <f t="shared" si="9"/>
        <v>510</v>
      </c>
    </row>
    <row r="59" spans="1:20" ht="13.8" x14ac:dyDescent="0.25">
      <c r="A59" s="360"/>
      <c r="B59" s="188">
        <f t="shared" si="8"/>
        <v>41.666666666666671</v>
      </c>
      <c r="C59" s="141" t="s">
        <v>133</v>
      </c>
      <c r="D59" s="55">
        <f>D41</f>
        <v>0</v>
      </c>
      <c r="E59" s="55">
        <f>E42</f>
        <v>0</v>
      </c>
      <c r="F59" s="55"/>
      <c r="G59" s="55">
        <f>G41</f>
        <v>38</v>
      </c>
      <c r="H59" s="55">
        <f>H42</f>
        <v>10</v>
      </c>
      <c r="I59" s="55"/>
      <c r="J59" s="55">
        <f>J41</f>
        <v>110</v>
      </c>
      <c r="K59" s="55">
        <f>K42</f>
        <v>30</v>
      </c>
      <c r="L59" s="55"/>
      <c r="M59" s="55">
        <f>M41+M43</f>
        <v>36</v>
      </c>
      <c r="N59" s="55">
        <f>N42+N43</f>
        <v>10</v>
      </c>
      <c r="O59" s="55"/>
      <c r="P59" s="33">
        <f>P41+P43</f>
        <v>184</v>
      </c>
      <c r="Q59" s="33">
        <f>Q42+Q43</f>
        <v>50</v>
      </c>
      <c r="R59" s="142">
        <f t="shared" si="9"/>
        <v>1500</v>
      </c>
    </row>
    <row r="60" spans="1:20" ht="13.8" x14ac:dyDescent="0.25">
      <c r="A60" s="360"/>
      <c r="B60" s="188">
        <f t="shared" si="8"/>
        <v>16.666666666666664</v>
      </c>
      <c r="C60" s="141" t="s">
        <v>134</v>
      </c>
      <c r="D60" s="55"/>
      <c r="E60" s="55"/>
      <c r="F60" s="55"/>
      <c r="G60" s="55"/>
      <c r="H60" s="55"/>
      <c r="I60" s="55"/>
      <c r="J60" s="55"/>
      <c r="K60" s="55"/>
      <c r="L60" s="55"/>
      <c r="M60" s="55">
        <f>M44</f>
        <v>74</v>
      </c>
      <c r="N60" s="55">
        <f>N44</f>
        <v>20</v>
      </c>
      <c r="O60" s="55"/>
      <c r="P60" s="33">
        <f>P44</f>
        <v>74</v>
      </c>
      <c r="Q60" s="33">
        <f>Q44</f>
        <v>20</v>
      </c>
      <c r="R60" s="142">
        <f t="shared" si="9"/>
        <v>600</v>
      </c>
    </row>
    <row r="61" spans="1:20" ht="13.8" x14ac:dyDescent="0.25">
      <c r="A61" s="360"/>
      <c r="B61" s="137"/>
      <c r="C61" s="141" t="s">
        <v>128</v>
      </c>
      <c r="D61" s="55">
        <f>D53</f>
        <v>0</v>
      </c>
      <c r="E61" s="55"/>
      <c r="F61" s="55"/>
      <c r="G61" s="55">
        <f>G53</f>
        <v>0</v>
      </c>
      <c r="H61" s="55"/>
      <c r="I61" s="55"/>
      <c r="J61" s="55">
        <f>J53</f>
        <v>0</v>
      </c>
      <c r="K61" s="55"/>
      <c r="L61" s="55"/>
      <c r="M61" s="55">
        <f>M53</f>
        <v>0</v>
      </c>
      <c r="N61" s="55"/>
      <c r="O61" s="55"/>
      <c r="P61" s="55">
        <f>P53</f>
        <v>0</v>
      </c>
      <c r="Q61" s="55"/>
      <c r="R61" s="142">
        <f t="shared" si="9"/>
        <v>0</v>
      </c>
    </row>
    <row r="62" spans="1:20" ht="14.4" thickBot="1" x14ac:dyDescent="0.3">
      <c r="A62" s="361"/>
      <c r="B62" s="143">
        <f>B55+B56+B58+B59+B60</f>
        <v>100</v>
      </c>
      <c r="C62" s="144" t="s">
        <v>135</v>
      </c>
      <c r="D62" s="145">
        <f>SUM(D57:D61)</f>
        <v>110</v>
      </c>
      <c r="E62" s="145">
        <f>SUM(E57:E61)</f>
        <v>30</v>
      </c>
      <c r="F62" s="145"/>
      <c r="G62" s="145">
        <f>SUM(G57:G61)</f>
        <v>110</v>
      </c>
      <c r="H62" s="145">
        <f>SUM(H57:H61)</f>
        <v>30</v>
      </c>
      <c r="I62" s="145"/>
      <c r="J62" s="145">
        <f>SUM(J57:J61)</f>
        <v>110</v>
      </c>
      <c r="K62" s="145">
        <f>SUM(K57:K61)</f>
        <v>30</v>
      </c>
      <c r="L62" s="145"/>
      <c r="M62" s="145">
        <f>SUM(M57:M61)</f>
        <v>110</v>
      </c>
      <c r="N62" s="145">
        <f>SUM(N57:N61)</f>
        <v>30</v>
      </c>
      <c r="O62" s="146"/>
      <c r="P62" s="145">
        <f>SUM(P57:P61)</f>
        <v>440</v>
      </c>
      <c r="Q62" s="145">
        <f>SUM(Q57:Q61)</f>
        <v>120</v>
      </c>
      <c r="R62" s="147">
        <f>Q62*30</f>
        <v>3600</v>
      </c>
      <c r="T62" s="259"/>
    </row>
    <row r="63" spans="1:20" ht="16.8" thickTop="1" thickBot="1" x14ac:dyDescent="0.3">
      <c r="A63" s="148"/>
      <c r="B63" s="350" t="s">
        <v>136</v>
      </c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362"/>
    </row>
    <row r="64" spans="1:20" ht="15" thickTop="1" thickBot="1" x14ac:dyDescent="0.3">
      <c r="A64" s="149"/>
      <c r="B64" s="150"/>
      <c r="C64" s="151" t="s">
        <v>137</v>
      </c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3" t="s">
        <v>138</v>
      </c>
      <c r="Q64" s="149"/>
      <c r="R64" s="149"/>
    </row>
    <row r="65" spans="1:18" ht="13.8" x14ac:dyDescent="0.25">
      <c r="A65" s="149"/>
      <c r="B65" s="150"/>
      <c r="C65" s="155" t="s">
        <v>139</v>
      </c>
      <c r="D65" s="156"/>
      <c r="E65" s="156"/>
      <c r="F65" s="157">
        <f>SUM(D69:E69)</f>
        <v>6</v>
      </c>
      <c r="G65" s="156"/>
      <c r="H65" s="156"/>
      <c r="I65" s="157">
        <f>SUM(G69:H69)</f>
        <v>5</v>
      </c>
      <c r="J65" s="156"/>
      <c r="K65" s="156"/>
      <c r="L65" s="157">
        <f>SUM(J69:K69)</f>
        <v>1</v>
      </c>
      <c r="M65" s="156"/>
      <c r="N65" s="156"/>
      <c r="O65" s="157">
        <f>SUM(M69:N69)</f>
        <v>0</v>
      </c>
      <c r="P65" s="158">
        <f>F65+I65+L65+O65</f>
        <v>12</v>
      </c>
      <c r="Q65" s="149"/>
      <c r="R65" s="149"/>
    </row>
    <row r="66" spans="1:18" ht="13.8" x14ac:dyDescent="0.25">
      <c r="A66" s="149"/>
      <c r="B66" s="150"/>
      <c r="C66" s="159" t="s">
        <v>140</v>
      </c>
      <c r="D66" s="156"/>
      <c r="E66" s="156"/>
      <c r="F66" s="157">
        <f>SUM(D70:E70)</f>
        <v>2</v>
      </c>
      <c r="G66" s="156"/>
      <c r="H66" s="156"/>
      <c r="I66" s="157">
        <f>SUM(G70:H70)</f>
        <v>4</v>
      </c>
      <c r="J66" s="156"/>
      <c r="K66" s="156"/>
      <c r="L66" s="157">
        <f>SUM(J70:K70)</f>
        <v>3</v>
      </c>
      <c r="M66" s="156"/>
      <c r="N66" s="156"/>
      <c r="O66" s="157">
        <f>SUM(M70:N70)</f>
        <v>1</v>
      </c>
      <c r="P66" s="158">
        <f>F66+I66+L66+O66</f>
        <v>10</v>
      </c>
      <c r="Q66" s="149"/>
      <c r="R66" s="149"/>
    </row>
    <row r="67" spans="1:18" ht="14.4" thickBot="1" x14ac:dyDescent="0.3">
      <c r="A67" s="149"/>
      <c r="B67" s="150"/>
      <c r="C67" s="160" t="s">
        <v>141</v>
      </c>
      <c r="D67" s="161"/>
      <c r="E67" s="162"/>
      <c r="F67" s="163">
        <f>SUM(F65:F66)</f>
        <v>8</v>
      </c>
      <c r="G67" s="164"/>
      <c r="H67" s="165"/>
      <c r="I67" s="163">
        <f>SUM(I65:I66)</f>
        <v>9</v>
      </c>
      <c r="J67" s="164"/>
      <c r="K67" s="165"/>
      <c r="L67" s="163">
        <f>SUM(L65:L66)</f>
        <v>4</v>
      </c>
      <c r="M67" s="164"/>
      <c r="N67" s="165"/>
      <c r="O67" s="163">
        <f>SUM(O65:O66)</f>
        <v>1</v>
      </c>
      <c r="P67" s="166">
        <f>F67+I67+L67+O67</f>
        <v>22</v>
      </c>
      <c r="Q67" s="149"/>
      <c r="R67" s="149"/>
    </row>
    <row r="68" spans="1:18" ht="14.4" thickTop="1" x14ac:dyDescent="0.25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</row>
    <row r="69" spans="1:18" ht="13.8" hidden="1" x14ac:dyDescent="0.25">
      <c r="A69" s="167"/>
      <c r="B69" s="167"/>
      <c r="C69" s="167"/>
      <c r="D69" s="168">
        <f>COUNTIF(F8:F52,"F")</f>
        <v>6</v>
      </c>
      <c r="E69" s="169">
        <f>COUNTIF(F8:F52,"F(Z)")</f>
        <v>0</v>
      </c>
      <c r="F69" s="167"/>
      <c r="G69" s="170">
        <f>COUNTIF(I8:I52,"F")</f>
        <v>4</v>
      </c>
      <c r="H69" s="171">
        <f>COUNTIF(I8:I52,"F(Z)")</f>
        <v>1</v>
      </c>
      <c r="I69" s="167"/>
      <c r="J69" s="170">
        <f>COUNTIF(L8:L52,"F")</f>
        <v>1</v>
      </c>
      <c r="K69" s="171">
        <f>COUNTIF(L8:L52,"F(Z)")</f>
        <v>0</v>
      </c>
      <c r="L69" s="167"/>
      <c r="M69" s="170">
        <f>COUNTIF(O8:O52,"F")</f>
        <v>0</v>
      </c>
      <c r="N69" s="171">
        <f>COUNTIF(O8:O52,"F(Z)")</f>
        <v>0</v>
      </c>
      <c r="O69" s="167"/>
      <c r="P69" s="167"/>
      <c r="Q69" s="167"/>
      <c r="R69" s="167"/>
    </row>
    <row r="70" spans="1:18" ht="13.8" hidden="1" x14ac:dyDescent="0.25">
      <c r="A70" s="167"/>
      <c r="B70" s="167"/>
      <c r="C70" s="167"/>
      <c r="D70" s="172">
        <f>COUNTIF(F8:F52,"V")</f>
        <v>2</v>
      </c>
      <c r="E70" s="173">
        <f>COUNTIF(F8:F52,"V(Z)")</f>
        <v>0</v>
      </c>
      <c r="F70" s="167"/>
      <c r="G70" s="174">
        <f>COUNTIF(I8:I52,"V")</f>
        <v>0</v>
      </c>
      <c r="H70" s="175">
        <f>COUNTIF(I8:I52,"V(Z)")</f>
        <v>4</v>
      </c>
      <c r="I70" s="167"/>
      <c r="J70" s="174">
        <f>COUNTIF(L8:L52,"V")</f>
        <v>0</v>
      </c>
      <c r="K70" s="175">
        <f>COUNTIF(L8:L52,"V(Z)")</f>
        <v>3</v>
      </c>
      <c r="L70" s="167"/>
      <c r="M70" s="174">
        <f>COUNTIF(O8:O52,"V")</f>
        <v>1</v>
      </c>
      <c r="N70" s="175">
        <f>COUNTIF(O8:O52,"V(Z)")</f>
        <v>0</v>
      </c>
      <c r="O70" s="167"/>
      <c r="P70" s="167"/>
      <c r="Q70" s="167"/>
      <c r="R70" s="167"/>
    </row>
    <row r="71" spans="1:18" ht="13.8" x14ac:dyDescent="0.25">
      <c r="A71" s="167"/>
      <c r="B71" s="167"/>
      <c r="C71" s="167"/>
      <c r="D71" s="228"/>
      <c r="E71" s="228"/>
      <c r="F71" s="149"/>
      <c r="G71" s="229"/>
      <c r="H71" s="229"/>
      <c r="I71" s="149"/>
      <c r="J71" s="229"/>
      <c r="K71" s="229"/>
      <c r="L71" s="149"/>
      <c r="M71" s="229"/>
      <c r="N71" s="229"/>
      <c r="O71" s="167"/>
      <c r="P71" s="167"/>
      <c r="Q71" s="167"/>
      <c r="R71" s="167"/>
    </row>
    <row r="72" spans="1:18" ht="17.399999999999999" x14ac:dyDescent="0.3">
      <c r="A72" s="167"/>
      <c r="B72" s="167"/>
      <c r="C72" s="177"/>
      <c r="D72" s="228"/>
      <c r="E72" s="228"/>
      <c r="F72" s="149"/>
      <c r="G72" s="229"/>
      <c r="H72" s="229"/>
      <c r="I72" s="149"/>
      <c r="J72" s="229"/>
      <c r="K72" s="229"/>
      <c r="L72" s="149"/>
      <c r="M72" s="229"/>
      <c r="N72" s="229"/>
      <c r="O72" s="167"/>
      <c r="P72" s="167"/>
      <c r="Q72" s="167"/>
      <c r="R72" s="167"/>
    </row>
    <row r="73" spans="1:18" ht="16.8" x14ac:dyDescent="0.3">
      <c r="A73" s="167"/>
      <c r="B73" s="178"/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167"/>
      <c r="R73" s="167"/>
    </row>
    <row r="74" spans="1:18" ht="16.8" x14ac:dyDescent="0.3">
      <c r="A74" s="167"/>
      <c r="B74" s="178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167"/>
      <c r="R74" s="167"/>
    </row>
    <row r="75" spans="1:18" ht="13.8" x14ac:dyDescent="0.25">
      <c r="A75" s="167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</row>
  </sheetData>
  <mergeCells count="22">
    <mergeCell ref="C74:P74"/>
    <mergeCell ref="S4:S6"/>
    <mergeCell ref="D5:F5"/>
    <mergeCell ref="G5:I5"/>
    <mergeCell ref="J5:L5"/>
    <mergeCell ref="M5:O5"/>
    <mergeCell ref="C23:C24"/>
    <mergeCell ref="A54:R54"/>
    <mergeCell ref="A55:A62"/>
    <mergeCell ref="B63:R63"/>
    <mergeCell ref="C73:P73"/>
    <mergeCell ref="A1:T1"/>
    <mergeCell ref="A2:T2"/>
    <mergeCell ref="A3:T3"/>
    <mergeCell ref="A4:A6"/>
    <mergeCell ref="B4:B6"/>
    <mergeCell ref="C4:C5"/>
    <mergeCell ref="D4:O4"/>
    <mergeCell ref="P4:P6"/>
    <mergeCell ref="Q4:Q6"/>
    <mergeCell ref="R4:R6"/>
    <mergeCell ref="T4:T6"/>
  </mergeCells>
  <pageMargins left="0.39370078740157483" right="0.39370078740157483" top="0.98425196850393704" bottom="0.98425196850393704" header="0.51181102362204722" footer="0.51181102362204722"/>
  <pageSetup paperSize="9" scale="47" orientation="landscape" r:id="rId1"/>
  <headerFooter alignWithMargins="0">
    <oddHeader>&amp;L&amp;"Arial,Félkövér"&amp;12          Nemzeti Közszolgálati Egyetem
   &amp;UHadtudományi és Honvédtisztképző Kar&amp;R&amp;14 2.2f. sz. melléklet a Védelmi infokommunikációs rendszertervező mesterképzési szak tantervéhez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6</vt:i4>
      </vt:variant>
    </vt:vector>
  </HeadingPairs>
  <TitlesOfParts>
    <vt:vector size="12" baseType="lpstr">
      <vt:lpstr>2.2a.sz. Inf. L</vt:lpstr>
      <vt:lpstr>2.2b.sz. Komm. L</vt:lpstr>
      <vt:lpstr>2.2c.sz. Infokomm. L</vt:lpstr>
      <vt:lpstr>2.2d.sz. Inf.bizt. L</vt:lpstr>
      <vt:lpstr>2.2e.sz. Rejtj.f. L</vt:lpstr>
      <vt:lpstr>2.2f.sz. Inf.műv. L</vt:lpstr>
      <vt:lpstr>'2.2a.sz. Inf. L'!Nyomtatási_terület</vt:lpstr>
      <vt:lpstr>'2.2b.sz. Komm. L'!Nyomtatási_terület</vt:lpstr>
      <vt:lpstr>'2.2c.sz. Infokomm. L'!Nyomtatási_terület</vt:lpstr>
      <vt:lpstr>'2.2d.sz. Inf.bizt. L'!Nyomtatási_terület</vt:lpstr>
      <vt:lpstr>'2.2e.sz. Rejtj.f. L'!Nyomtatási_terület</vt:lpstr>
      <vt:lpstr>'2.2f.sz. Inf.műv. L'!Nyomtatási_terület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negyesii</dc:creator>
  <cp:lastModifiedBy>Papp Tibor</cp:lastModifiedBy>
  <cp:lastPrinted>2018-03-14T08:24:12Z</cp:lastPrinted>
  <dcterms:created xsi:type="dcterms:W3CDTF">2018-02-19T12:04:57Z</dcterms:created>
  <dcterms:modified xsi:type="dcterms:W3CDTF">2021-12-06T09:26:13Z</dcterms:modified>
</cp:coreProperties>
</file>